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Бюджеты 2016\январь\"/>
    </mc:Choice>
  </mc:AlternateContent>
  <bookViews>
    <workbookView xWindow="0" yWindow="0" windowWidth="24000" windowHeight="9135" firstSheet="4" activeTab="4"/>
  </bookViews>
  <sheets>
    <sheet name="прил1" sheetId="42" state="hidden" r:id="rId1"/>
    <sheet name="прил2" sheetId="48" state="hidden" r:id="rId2"/>
    <sheet name="прил3" sheetId="44" state="hidden" r:id="rId3"/>
    <sheet name="прил4" sheetId="41" state="hidden" r:id="rId4"/>
    <sheet name="прил5" sheetId="2" r:id="rId5"/>
    <sheet name="прил6" sheetId="51" r:id="rId6"/>
    <sheet name="прил7" sheetId="40" r:id="rId7"/>
    <sheet name="прил8" sheetId="46" state="hidden" r:id="rId8"/>
    <sheet name="прил9" sheetId="49" state="hidden" r:id="rId9"/>
    <sheet name="прил10" sheetId="50" state="hidden" r:id="rId10"/>
    <sheet name="прил11т1" sheetId="52" state="hidden" r:id="rId11"/>
    <sheet name="прил11т2" sheetId="53" state="hidden" r:id="rId12"/>
    <sheet name="прил11т3" sheetId="54" state="hidden" r:id="rId13"/>
    <sheet name="прил11т4" sheetId="55" state="hidden" r:id="rId14"/>
    <sheet name="прил11т5" sheetId="56" state="hidden" r:id="rId15"/>
    <sheet name="прил11т6" sheetId="57" state="hidden" r:id="rId16"/>
  </sheets>
  <externalReferences>
    <externalReference r:id="rId17"/>
    <externalReference r:id="rId18"/>
  </externalReferences>
  <definedNames>
    <definedName name="_xlnm._FilterDatabase" localSheetId="4" hidden="1">прил5!$F$2:$F$506</definedName>
    <definedName name="_xlnm.Print_Area" localSheetId="4">прил5!$A$1:$H$504</definedName>
    <definedName name="_xlnm.Print_Area" localSheetId="5">прил6!$A$1:$I$523</definedName>
    <definedName name="_xlnm.Print_Area" localSheetId="6">прил7!$A$1:$F$341</definedName>
  </definedNames>
  <calcPr calcId="152511"/>
</workbook>
</file>

<file path=xl/calcChain.xml><?xml version="1.0" encoding="utf-8"?>
<calcChain xmlns="http://schemas.openxmlformats.org/spreadsheetml/2006/main">
  <c r="I120" i="51" l="1"/>
  <c r="I121" i="51"/>
  <c r="I122" i="51"/>
  <c r="I123" i="51"/>
  <c r="I128" i="51"/>
  <c r="A123" i="51"/>
  <c r="A120" i="51"/>
  <c r="A121" i="51"/>
  <c r="A122" i="51"/>
  <c r="A124" i="51"/>
  <c r="A125" i="51"/>
  <c r="A126" i="51"/>
  <c r="A127" i="51"/>
  <c r="A128" i="51"/>
  <c r="A129" i="51"/>
  <c r="A182" i="2"/>
  <c r="F327" i="40" l="1"/>
  <c r="F335" i="40"/>
  <c r="A336" i="40"/>
  <c r="I509" i="51"/>
  <c r="I510" i="51"/>
  <c r="I511" i="51"/>
  <c r="I512" i="51"/>
  <c r="I513" i="51"/>
  <c r="A513" i="51"/>
  <c r="B509" i="51"/>
  <c r="B510" i="51"/>
  <c r="B511" i="51"/>
  <c r="B512" i="51"/>
  <c r="B513" i="51"/>
  <c r="B514" i="51"/>
  <c r="A509" i="51"/>
  <c r="A510" i="51"/>
  <c r="A511" i="51"/>
  <c r="A512" i="51"/>
  <c r="A514" i="51"/>
  <c r="I166" i="51" l="1"/>
  <c r="I163" i="51" s="1"/>
  <c r="I162" i="51" s="1"/>
  <c r="I161" i="51" s="1"/>
  <c r="F324" i="40" l="1"/>
  <c r="H142" i="2"/>
  <c r="H141" i="2"/>
  <c r="H132" i="2"/>
  <c r="I90" i="51"/>
  <c r="I89" i="51" s="1"/>
  <c r="I88" i="51" s="1"/>
  <c r="H128" i="2"/>
  <c r="H127" i="2" s="1"/>
  <c r="H126" i="2" s="1"/>
  <c r="H125" i="2" s="1"/>
  <c r="H124" i="2" s="1"/>
  <c r="F339" i="40"/>
  <c r="F338" i="40" s="1"/>
  <c r="F337" i="40" s="1"/>
  <c r="I99" i="51"/>
  <c r="F268" i="40"/>
  <c r="I86" i="51"/>
  <c r="I85" i="51" s="1"/>
  <c r="I84" i="51" s="1"/>
  <c r="I83" i="51" s="1"/>
  <c r="I98" i="51"/>
  <c r="I97" i="51" s="1"/>
  <c r="I20" i="51" l="1"/>
  <c r="I19" i="51" s="1"/>
  <c r="I18" i="51" s="1"/>
  <c r="I17" i="51" s="1"/>
  <c r="I38" i="51"/>
  <c r="I37" i="51" s="1"/>
  <c r="I36" i="51" s="1"/>
  <c r="I35" i="51" s="1"/>
  <c r="I59" i="51"/>
  <c r="I58" i="51" s="1"/>
  <c r="I57" i="51" s="1"/>
  <c r="I76" i="51"/>
  <c r="I75" i="51" s="1"/>
  <c r="I74" i="51" s="1"/>
  <c r="I81" i="51"/>
  <c r="I80" i="51" s="1"/>
  <c r="I79" i="51" s="1"/>
  <c r="I94" i="51"/>
  <c r="A102" i="51"/>
  <c r="A103" i="51"/>
  <c r="A104" i="51"/>
  <c r="A105" i="51"/>
  <c r="A106" i="51"/>
  <c r="I106" i="51"/>
  <c r="I105" i="51" s="1"/>
  <c r="I104" i="51" s="1"/>
  <c r="I103" i="51" s="1"/>
  <c r="I102" i="51" s="1"/>
  <c r="A107" i="51"/>
  <c r="A108" i="51"/>
  <c r="I171" i="51"/>
  <c r="I170" i="51" s="1"/>
  <c r="I169" i="51" s="1"/>
  <c r="I168" i="51" s="1"/>
  <c r="I176" i="51"/>
  <c r="I175" i="51" s="1"/>
  <c r="I174" i="51" s="1"/>
  <c r="I173" i="51" s="1"/>
  <c r="I450" i="51"/>
  <c r="I449" i="51" s="1"/>
  <c r="I448" i="51" s="1"/>
  <c r="I447" i="51" s="1"/>
  <c r="I457" i="51"/>
  <c r="I456" i="51" s="1"/>
  <c r="I455" i="51" s="1"/>
  <c r="I454" i="51" s="1"/>
  <c r="I453" i="51" s="1"/>
  <c r="I452" i="51" s="1"/>
  <c r="F329" i="40"/>
  <c r="F333" i="40"/>
  <c r="F210" i="40"/>
  <c r="F197" i="40" s="1"/>
  <c r="F196" i="40" s="1"/>
  <c r="F189" i="40"/>
  <c r="H147" i="2"/>
  <c r="H146" i="2" s="1"/>
  <c r="H145" i="2" s="1"/>
  <c r="H144" i="2" s="1"/>
  <c r="H143" i="2" s="1"/>
  <c r="H131" i="2"/>
  <c r="H122" i="2"/>
  <c r="H121" i="2" s="1"/>
  <c r="H120" i="2" s="1"/>
  <c r="F328" i="40" l="1"/>
  <c r="I93" i="51"/>
  <c r="I92" i="51" s="1"/>
  <c r="I73" i="51"/>
  <c r="I67" i="51" s="1"/>
  <c r="I22" i="51"/>
  <c r="I160" i="51"/>
  <c r="I151" i="51" s="1"/>
  <c r="G27" i="57"/>
  <c r="F27" i="57"/>
  <c r="E27" i="57"/>
  <c r="D26" i="57"/>
  <c r="D25" i="57"/>
  <c r="D24" i="57"/>
  <c r="D23" i="57"/>
  <c r="D22" i="57"/>
  <c r="D21" i="57"/>
  <c r="D20" i="57"/>
  <c r="G27" i="56"/>
  <c r="F27" i="56"/>
  <c r="E27" i="56"/>
  <c r="D26" i="56"/>
  <c r="D25" i="56"/>
  <c r="D24" i="56"/>
  <c r="D23" i="56"/>
  <c r="D22" i="56"/>
  <c r="D21" i="56"/>
  <c r="D20" i="56"/>
  <c r="G27" i="55"/>
  <c r="F27" i="55"/>
  <c r="E27" i="55"/>
  <c r="D26" i="55"/>
  <c r="D25" i="55"/>
  <c r="D24" i="55"/>
  <c r="D23" i="55"/>
  <c r="D22" i="55"/>
  <c r="D21" i="55"/>
  <c r="D20" i="55"/>
  <c r="I16" i="51" l="1"/>
  <c r="D27" i="56"/>
  <c r="D27" i="57"/>
  <c r="D27" i="55"/>
  <c r="E27" i="54"/>
  <c r="D26" i="54"/>
  <c r="D25" i="54"/>
  <c r="D24" i="54"/>
  <c r="D23" i="54"/>
  <c r="D22" i="54"/>
  <c r="D21" i="54"/>
  <c r="D20" i="54"/>
  <c r="G27" i="53"/>
  <c r="F27" i="53"/>
  <c r="E27" i="53"/>
  <c r="D26" i="53"/>
  <c r="D25" i="53"/>
  <c r="D24" i="53"/>
  <c r="D23" i="53"/>
  <c r="D22" i="53"/>
  <c r="D21" i="53"/>
  <c r="D20" i="53"/>
  <c r="G27" i="52"/>
  <c r="F27" i="52"/>
  <c r="E27" i="52"/>
  <c r="D26" i="52"/>
  <c r="D25" i="52"/>
  <c r="D24" i="52"/>
  <c r="D23" i="52"/>
  <c r="D22" i="52"/>
  <c r="D21" i="52"/>
  <c r="D20" i="52"/>
  <c r="I14" i="51" l="1"/>
  <c r="I15" i="51"/>
  <c r="D27" i="54"/>
  <c r="D27" i="52"/>
  <c r="D27" i="53"/>
  <c r="H430" i="2"/>
  <c r="H429" i="2" s="1"/>
  <c r="F111" i="40" l="1"/>
  <c r="F110" i="40" s="1"/>
  <c r="H165" i="2" l="1"/>
  <c r="H310" i="2"/>
  <c r="H164" i="2" l="1"/>
  <c r="H163" i="2" s="1"/>
  <c r="H162" i="2" s="1"/>
  <c r="F272" i="40"/>
  <c r="F271" i="40" s="1"/>
  <c r="H471" i="2"/>
  <c r="H470" i="2" s="1"/>
  <c r="H230" i="2"/>
  <c r="F168" i="40"/>
  <c r="F167" i="40" s="1"/>
  <c r="F270" i="40" l="1"/>
  <c r="F269" i="40" s="1"/>
  <c r="F67" i="40"/>
  <c r="F66" i="40" s="1"/>
  <c r="H498" i="2"/>
  <c r="H491" i="2"/>
  <c r="H486" i="2"/>
  <c r="H482" i="2"/>
  <c r="H475" i="2"/>
  <c r="H469" i="2"/>
  <c r="F65" i="40" s="1"/>
  <c r="H468" i="2"/>
  <c r="H467" i="2"/>
  <c r="H461" i="2"/>
  <c r="F103" i="40" s="1"/>
  <c r="H460" i="2"/>
  <c r="F102" i="40" s="1"/>
  <c r="H455" i="2"/>
  <c r="H454" i="2"/>
  <c r="H448" i="2"/>
  <c r="F195" i="40" s="1"/>
  <c r="H443" i="2"/>
  <c r="F146" i="40" s="1"/>
  <c r="H441" i="2"/>
  <c r="F140" i="40" s="1"/>
  <c r="H440" i="2"/>
  <c r="F139" i="40" s="1"/>
  <c r="H436" i="2"/>
  <c r="H434" i="2"/>
  <c r="F122" i="40" s="1"/>
  <c r="H433" i="2"/>
  <c r="F121" i="40" s="1"/>
  <c r="H428" i="2"/>
  <c r="F109" i="40" s="1"/>
  <c r="H427" i="2"/>
  <c r="F108" i="40" s="1"/>
  <c r="H422" i="2"/>
  <c r="H421" i="2"/>
  <c r="H419" i="2"/>
  <c r="H418" i="2"/>
  <c r="H416" i="2"/>
  <c r="H415" i="2"/>
  <c r="H413" i="2"/>
  <c r="H412" i="2"/>
  <c r="H410" i="2"/>
  <c r="H405" i="2"/>
  <c r="H404" i="2"/>
  <c r="H400" i="2"/>
  <c r="F30" i="40" s="1"/>
  <c r="H399" i="2"/>
  <c r="F29" i="40" s="1"/>
  <c r="H395" i="2"/>
  <c r="F21" i="40" s="1"/>
  <c r="H394" i="2"/>
  <c r="F20" i="40" s="1"/>
  <c r="H388" i="2"/>
  <c r="H381" i="2"/>
  <c r="H376" i="2"/>
  <c r="F56" i="40" s="1"/>
  <c r="H375" i="2"/>
  <c r="H374" i="2"/>
  <c r="H372" i="2"/>
  <c r="H369" i="2"/>
  <c r="H363" i="2"/>
  <c r="H358" i="2"/>
  <c r="H357" i="2"/>
  <c r="H356" i="2"/>
  <c r="H352" i="2"/>
  <c r="H351" i="2"/>
  <c r="H350" i="2"/>
  <c r="H343" i="2"/>
  <c r="H338" i="2"/>
  <c r="H333" i="2"/>
  <c r="H330" i="2"/>
  <c r="H329" i="2"/>
  <c r="H328" i="2"/>
  <c r="H326" i="2"/>
  <c r="H321" i="2"/>
  <c r="H315" i="2"/>
  <c r="H309" i="2"/>
  <c r="H305" i="2"/>
  <c r="F202" i="40" s="1"/>
  <c r="H299" i="2"/>
  <c r="H294" i="2"/>
  <c r="H289" i="2"/>
  <c r="F150" i="40" s="1"/>
  <c r="F149" i="40" s="1"/>
  <c r="F148" i="40" s="1"/>
  <c r="F147" i="40" s="1"/>
  <c r="H285" i="2"/>
  <c r="F144" i="40" s="1"/>
  <c r="H284" i="2"/>
  <c r="F143" i="40" s="1"/>
  <c r="H283" i="2"/>
  <c r="H279" i="2"/>
  <c r="F135" i="40" s="1"/>
  <c r="H278" i="2"/>
  <c r="F134" i="40" s="1"/>
  <c r="H277" i="2"/>
  <c r="F133" i="40" s="1"/>
  <c r="H275" i="2"/>
  <c r="F124" i="40" s="1"/>
  <c r="H273" i="2"/>
  <c r="F131" i="40" s="1"/>
  <c r="H271" i="2"/>
  <c r="H269" i="2"/>
  <c r="H268" i="2"/>
  <c r="H266" i="2"/>
  <c r="F119" i="40" s="1"/>
  <c r="H265" i="2"/>
  <c r="F118" i="40" s="1"/>
  <c r="H260" i="2"/>
  <c r="F45" i="40" s="1"/>
  <c r="H259" i="2"/>
  <c r="H258" i="2"/>
  <c r="F43" i="40" s="1"/>
  <c r="H252" i="2"/>
  <c r="H247" i="2"/>
  <c r="F115" i="40" s="1"/>
  <c r="H246" i="2"/>
  <c r="F114" i="40" s="1"/>
  <c r="H245" i="2"/>
  <c r="F113" i="40" s="1"/>
  <c r="H243" i="2"/>
  <c r="F106" i="40" s="1"/>
  <c r="H242" i="2"/>
  <c r="F105" i="40" s="1"/>
  <c r="F180" i="40"/>
  <c r="H223" i="2"/>
  <c r="H217" i="2"/>
  <c r="H215" i="2"/>
  <c r="F185" i="40" s="1"/>
  <c r="H208" i="2"/>
  <c r="H207" i="2"/>
  <c r="H206" i="2"/>
  <c r="H202" i="2"/>
  <c r="H197" i="2"/>
  <c r="H192" i="2"/>
  <c r="H186" i="2"/>
  <c r="H180" i="2"/>
  <c r="H178" i="2"/>
  <c r="H172" i="2"/>
  <c r="H157" i="2"/>
  <c r="H156" i="2"/>
  <c r="H155" i="2"/>
  <c r="H118" i="2"/>
  <c r="H117" i="2" s="1"/>
  <c r="F36" i="40"/>
  <c r="H74" i="2"/>
  <c r="H20" i="2"/>
  <c r="F127" i="40" l="1"/>
  <c r="F126" i="40"/>
  <c r="H267" i="2"/>
  <c r="F142" i="40"/>
  <c r="H282" i="2"/>
  <c r="F112" i="40"/>
  <c r="F44" i="40"/>
  <c r="H257" i="2"/>
  <c r="F247" i="40"/>
  <c r="F129" i="40"/>
  <c r="F107" i="40"/>
  <c r="C71" i="41"/>
  <c r="C27" i="41"/>
  <c r="H432" i="2" l="1"/>
  <c r="H342" i="2" l="1"/>
  <c r="H341" i="2" s="1"/>
  <c r="H340" i="2" s="1"/>
  <c r="H339" i="2" s="1"/>
  <c r="H337" i="2"/>
  <c r="H336" i="2" s="1"/>
  <c r="H335" i="2" s="1"/>
  <c r="H334" i="2" s="1"/>
  <c r="H272" i="2" l="1"/>
  <c r="H229" i="2"/>
  <c r="H228" i="2" s="1"/>
  <c r="H116" i="2"/>
  <c r="H115" i="2" s="1"/>
  <c r="H114" i="2" s="1"/>
  <c r="H224" i="2"/>
  <c r="H214" i="2"/>
  <c r="H227" i="2" l="1"/>
  <c r="H226" i="2" s="1"/>
  <c r="F187" i="40"/>
  <c r="H281" i="2"/>
  <c r="H280" i="2" s="1"/>
  <c r="H256" i="2"/>
  <c r="H255" i="2" s="1"/>
  <c r="H254" i="2" s="1"/>
  <c r="D25" i="50" l="1"/>
  <c r="H19" i="2"/>
  <c r="H18" i="2" s="1"/>
  <c r="H17" i="2" s="1"/>
  <c r="H16" i="2" s="1"/>
  <c r="H447" i="2"/>
  <c r="H446" i="2" s="1"/>
  <c r="H445" i="2" s="1"/>
  <c r="H177" i="2"/>
  <c r="C64" i="41"/>
  <c r="C82" i="41"/>
  <c r="F24" i="40"/>
  <c r="C84" i="41"/>
  <c r="C81" i="41" s="1"/>
  <c r="C88" i="41"/>
  <c r="C86" i="41"/>
  <c r="F298" i="40"/>
  <c r="F297" i="40" s="1"/>
  <c r="F296" i="40" s="1"/>
  <c r="F295" i="40" s="1"/>
  <c r="F178" i="40"/>
  <c r="F177" i="40" s="1"/>
  <c r="C90" i="41"/>
  <c r="D38" i="42"/>
  <c r="D37" i="42" s="1"/>
  <c r="D35" i="42"/>
  <c r="D34" i="42" s="1"/>
  <c r="D30" i="42"/>
  <c r="D29" i="42" s="1"/>
  <c r="D28" i="42" s="1"/>
  <c r="D26" i="42"/>
  <c r="D25" i="42" s="1"/>
  <c r="D24" i="42" s="1"/>
  <c r="D21" i="42"/>
  <c r="D20" i="42" s="1"/>
  <c r="D17" i="42"/>
  <c r="D16" i="42" s="1"/>
  <c r="C111" i="41"/>
  <c r="C108" i="41"/>
  <c r="C106" i="41"/>
  <c r="C105" i="41" s="1"/>
  <c r="C103" i="41"/>
  <c r="C101" i="41"/>
  <c r="C99" i="41"/>
  <c r="C97" i="41"/>
  <c r="C95" i="41"/>
  <c r="C93" i="41"/>
  <c r="C79" i="41"/>
  <c r="C78" i="41" s="1"/>
  <c r="C74" i="41"/>
  <c r="C70" i="41"/>
  <c r="C68" i="41"/>
  <c r="C67" i="41" s="1"/>
  <c r="C66" i="41" s="1"/>
  <c r="C62" i="41"/>
  <c r="C61" i="41" s="1"/>
  <c r="C59" i="41"/>
  <c r="C58" i="41" s="1"/>
  <c r="C52" i="41"/>
  <c r="C51" i="41" s="1"/>
  <c r="C49" i="41"/>
  <c r="C43" i="41" s="1"/>
  <c r="C47" i="41"/>
  <c r="C44" i="41"/>
  <c r="C40" i="41"/>
  <c r="C39" i="41" s="1"/>
  <c r="C36" i="41"/>
  <c r="C35" i="41" s="1"/>
  <c r="C33" i="41"/>
  <c r="C31" i="41"/>
  <c r="C26" i="41" s="1"/>
  <c r="C21" i="41"/>
  <c r="C20" i="41" s="1"/>
  <c r="C16" i="41"/>
  <c r="C15" i="41" s="1"/>
  <c r="F238" i="40"/>
  <c r="F237" i="40" s="1"/>
  <c r="F236" i="40" s="1"/>
  <c r="F235" i="40" s="1"/>
  <c r="F128" i="40"/>
  <c r="H181" i="2"/>
  <c r="F242" i="40"/>
  <c r="F241" i="40" s="1"/>
  <c r="F240" i="40" s="1"/>
  <c r="F239" i="40" s="1"/>
  <c r="F326" i="40"/>
  <c r="H179" i="2"/>
  <c r="F194" i="40"/>
  <c r="H380" i="2"/>
  <c r="F279" i="40"/>
  <c r="F278" i="40" s="1"/>
  <c r="F277" i="40"/>
  <c r="F276" i="40" s="1"/>
  <c r="F275" i="40" s="1"/>
  <c r="F274" i="40" s="1"/>
  <c r="F206" i="40"/>
  <c r="F205" i="40" s="1"/>
  <c r="F204" i="40" s="1"/>
  <c r="F203" i="40" s="1"/>
  <c r="H485" i="2"/>
  <c r="H484" i="2" s="1"/>
  <c r="H483" i="2" s="1"/>
  <c r="F87" i="40"/>
  <c r="F86" i="40" s="1"/>
  <c r="F97" i="40"/>
  <c r="F64" i="40"/>
  <c r="F63" i="40"/>
  <c r="H474" i="2"/>
  <c r="H473" i="2" s="1"/>
  <c r="H472" i="2" s="1"/>
  <c r="F94" i="40"/>
  <c r="F93" i="40"/>
  <c r="F145" i="40"/>
  <c r="F83" i="40"/>
  <c r="F82" i="40"/>
  <c r="F79" i="40"/>
  <c r="F80" i="40"/>
  <c r="F77" i="40"/>
  <c r="F76" i="40"/>
  <c r="F74" i="40"/>
  <c r="F73" i="40"/>
  <c r="F71" i="40"/>
  <c r="F70" i="40" s="1"/>
  <c r="F41" i="40"/>
  <c r="F40" i="40"/>
  <c r="H387" i="2"/>
  <c r="H368" i="2"/>
  <c r="F55" i="40"/>
  <c r="F54" i="40"/>
  <c r="F52" i="40"/>
  <c r="F51" i="40" s="1"/>
  <c r="F289" i="40"/>
  <c r="F288" i="40" s="1"/>
  <c r="F287" i="40" s="1"/>
  <c r="F286" i="40" s="1"/>
  <c r="F34" i="40"/>
  <c r="F33" i="40"/>
  <c r="F32" i="40"/>
  <c r="F25" i="40"/>
  <c r="F23" i="40"/>
  <c r="H320" i="2"/>
  <c r="F161" i="40"/>
  <c r="F160" i="40" s="1"/>
  <c r="F159" i="40" s="1"/>
  <c r="F158" i="40"/>
  <c r="F157" i="40"/>
  <c r="F156" i="40"/>
  <c r="F154" i="40"/>
  <c r="F153" i="40" s="1"/>
  <c r="F201" i="40"/>
  <c r="F200" i="40" s="1"/>
  <c r="F199" i="40" s="1"/>
  <c r="H314" i="2"/>
  <c r="H298" i="2"/>
  <c r="F130" i="40"/>
  <c r="F123" i="40"/>
  <c r="H251" i="2"/>
  <c r="F179" i="40"/>
  <c r="F293" i="40"/>
  <c r="F292" i="40" s="1"/>
  <c r="F290" i="40" s="1"/>
  <c r="F173" i="40"/>
  <c r="F172" i="40" s="1"/>
  <c r="H191" i="2"/>
  <c r="F267" i="40"/>
  <c r="F262" i="40"/>
  <c r="F261" i="40"/>
  <c r="F260" i="40"/>
  <c r="F61" i="40"/>
  <c r="F60" i="40" s="1"/>
  <c r="F284" i="40"/>
  <c r="F283" i="40"/>
  <c r="F312" i="40"/>
  <c r="F311" i="40"/>
  <c r="F303" i="40"/>
  <c r="F302" i="40" s="1"/>
  <c r="F255" i="40"/>
  <c r="F254" i="40" s="1"/>
  <c r="F253" i="40"/>
  <c r="F252" i="40" s="1"/>
  <c r="F221" i="40"/>
  <c r="F220" i="40" s="1"/>
  <c r="F219" i="40" s="1"/>
  <c r="F218" i="40" s="1"/>
  <c r="H52" i="2"/>
  <c r="F91" i="40"/>
  <c r="F90" i="40" s="1"/>
  <c r="F321" i="40"/>
  <c r="F320" i="40"/>
  <c r="F316" i="40"/>
  <c r="F315" i="40" s="1"/>
  <c r="F314" i="40" s="1"/>
  <c r="F313" i="40" s="1"/>
  <c r="H362" i="2"/>
  <c r="D19" i="42"/>
  <c r="D33" i="42" l="1"/>
  <c r="D32" i="42" s="1"/>
  <c r="D15" i="42" s="1"/>
  <c r="D40" i="42" s="1"/>
  <c r="D23" i="42"/>
  <c r="F301" i="40"/>
  <c r="F300" i="40" s="1"/>
  <c r="F299" i="40" s="1"/>
  <c r="F285" i="40"/>
  <c r="F251" i="40"/>
  <c r="F250" i="40" s="1"/>
  <c r="F176" i="40"/>
  <c r="F175" i="40" s="1"/>
  <c r="F174" i="40" s="1"/>
  <c r="F171" i="40"/>
  <c r="F170" i="40" s="1"/>
  <c r="F169" i="40" s="1"/>
  <c r="F62" i="40"/>
  <c r="H51" i="2"/>
  <c r="H50" i="2" s="1"/>
  <c r="H49" i="2" s="1"/>
  <c r="C92" i="41"/>
  <c r="C77" i="41" s="1"/>
  <c r="C76" i="41" s="1"/>
  <c r="C57" i="41"/>
  <c r="C38" i="41"/>
  <c r="H386" i="2"/>
  <c r="H385" i="2" s="1"/>
  <c r="H384" i="2" s="1"/>
  <c r="H383" i="2" s="1"/>
  <c r="H379" i="2"/>
  <c r="H378" i="2" s="1"/>
  <c r="H377" i="2" s="1"/>
  <c r="F49" i="40"/>
  <c r="F48" i="40" s="1"/>
  <c r="F47" i="40" s="1"/>
  <c r="H367" i="2"/>
  <c r="H361" i="2"/>
  <c r="H360" i="2" s="1"/>
  <c r="H359" i="2" s="1"/>
  <c r="F307" i="40"/>
  <c r="F306" i="40" s="1"/>
  <c r="F305" i="40" s="1"/>
  <c r="F304" i="40" s="1"/>
  <c r="H319" i="2"/>
  <c r="H318" i="2" s="1"/>
  <c r="H317" i="2" s="1"/>
  <c r="H313" i="2"/>
  <c r="H312" i="2" s="1"/>
  <c r="H311" i="2" s="1"/>
  <c r="H297" i="2"/>
  <c r="H296" i="2" s="1"/>
  <c r="H295" i="2" s="1"/>
  <c r="H250" i="2"/>
  <c r="H249" i="2" s="1"/>
  <c r="H248" i="2" s="1"/>
  <c r="F92" i="40"/>
  <c r="H274" i="2"/>
  <c r="F184" i="40"/>
  <c r="H216" i="2"/>
  <c r="H213" i="2" s="1"/>
  <c r="H212" i="2" s="1"/>
  <c r="H211" i="2" s="1"/>
  <c r="H210" i="2" s="1"/>
  <c r="H190" i="2"/>
  <c r="H189" i="2" s="1"/>
  <c r="H188" i="2" s="1"/>
  <c r="H176" i="2"/>
  <c r="H175" i="2" s="1"/>
  <c r="F232" i="40"/>
  <c r="F231" i="40" s="1"/>
  <c r="H403" i="2"/>
  <c r="H402" i="2" s="1"/>
  <c r="H401" i="2" s="1"/>
  <c r="H409" i="2"/>
  <c r="H171" i="2"/>
  <c r="H393" i="2"/>
  <c r="H392" i="2" s="1"/>
  <c r="H391" i="2" s="1"/>
  <c r="H196" i="2"/>
  <c r="H304" i="2"/>
  <c r="H303" i="2" s="1"/>
  <c r="H302" i="2" s="1"/>
  <c r="H481" i="2"/>
  <c r="F234" i="40"/>
  <c r="F233" i="40" s="1"/>
  <c r="H288" i="2"/>
  <c r="H287" i="2" s="1"/>
  <c r="H286" i="2" s="1"/>
  <c r="H205" i="2"/>
  <c r="H204" i="2" s="1"/>
  <c r="H203" i="2" s="1"/>
  <c r="F101" i="40"/>
  <c r="H270" i="2"/>
  <c r="H234" i="2"/>
  <c r="H233" i="2" s="1"/>
  <c r="H232" i="2" s="1"/>
  <c r="H231" i="2" s="1"/>
  <c r="F85" i="40"/>
  <c r="F84" i="40" s="1"/>
  <c r="F35" i="40"/>
  <c r="H349" i="2"/>
  <c r="H348" i="2" s="1"/>
  <c r="H347" i="2" s="1"/>
  <c r="H466" i="2"/>
  <c r="H465" i="2" s="1"/>
  <c r="H73" i="2"/>
  <c r="H72" i="2" s="1"/>
  <c r="H71" i="2" s="1"/>
  <c r="H442" i="2"/>
  <c r="H497" i="2"/>
  <c r="H459" i="2"/>
  <c r="H420" i="2"/>
  <c r="F266" i="40"/>
  <c r="F265" i="40" s="1"/>
  <c r="F264" i="40" s="1"/>
  <c r="F263" i="40" s="1"/>
  <c r="F256" i="40" s="1"/>
  <c r="H276" i="2"/>
  <c r="F141" i="40"/>
  <c r="F246" i="40"/>
  <c r="H373" i="2"/>
  <c r="H325" i="2"/>
  <c r="H490" i="2"/>
  <c r="H411" i="2"/>
  <c r="H154" i="2"/>
  <c r="H153" i="2" s="1"/>
  <c r="H152" i="2" s="1"/>
  <c r="H185" i="2"/>
  <c r="H184" i="2" s="1"/>
  <c r="H183" i="2" s="1"/>
  <c r="H435" i="2"/>
  <c r="H431" i="2" s="1"/>
  <c r="H444" i="2"/>
  <c r="F31" i="40"/>
  <c r="F230" i="40"/>
  <c r="F229" i="40" s="1"/>
  <c r="H201" i="2"/>
  <c r="H503" i="2"/>
  <c r="H222" i="2"/>
  <c r="H417" i="2"/>
  <c r="H308" i="2"/>
  <c r="H307" i="2" s="1"/>
  <c r="H306" i="2" s="1"/>
  <c r="H371" i="2"/>
  <c r="H414" i="2"/>
  <c r="H264" i="2"/>
  <c r="F96" i="40"/>
  <c r="F95" i="40" s="1"/>
  <c r="F155" i="40"/>
  <c r="F152" i="40" s="1"/>
  <c r="F151" i="40" s="1"/>
  <c r="H398" i="2"/>
  <c r="H397" i="2" s="1"/>
  <c r="H396" i="2" s="1"/>
  <c r="H355" i="2"/>
  <c r="H354" i="2" s="1"/>
  <c r="H353" i="2" s="1"/>
  <c r="H160" i="2"/>
  <c r="H159" i="2" s="1"/>
  <c r="H158" i="2" s="1"/>
  <c r="H151" i="2" s="1"/>
  <c r="H439" i="2"/>
  <c r="H327" i="2"/>
  <c r="F216" i="40"/>
  <c r="F215" i="40" s="1"/>
  <c r="H426" i="2"/>
  <c r="H425" i="2" s="1"/>
  <c r="H453" i="2"/>
  <c r="H293" i="2"/>
  <c r="H332" i="2"/>
  <c r="H331" i="2" s="1"/>
  <c r="H244" i="2"/>
  <c r="F319" i="40"/>
  <c r="F318" i="40" s="1"/>
  <c r="F317" i="40" s="1"/>
  <c r="F310" i="40"/>
  <c r="F309" i="40" s="1"/>
  <c r="F308" i="40" s="1"/>
  <c r="F282" i="40"/>
  <c r="F281" i="40" s="1"/>
  <c r="F280" i="40" s="1"/>
  <c r="F273" i="40" s="1"/>
  <c r="F104" i="40"/>
  <c r="F42" i="40"/>
  <c r="F19" i="40"/>
  <c r="F78" i="40"/>
  <c r="F72" i="40"/>
  <c r="F75" i="40"/>
  <c r="F81" i="40"/>
  <c r="F120" i="40"/>
  <c r="F259" i="40"/>
  <c r="F258" i="40" s="1"/>
  <c r="F257" i="40" s="1"/>
  <c r="F22" i="40"/>
  <c r="F209" i="40"/>
  <c r="F117" i="40"/>
  <c r="F125" i="40"/>
  <c r="F138" i="40"/>
  <c r="F294" i="40"/>
  <c r="F39" i="40"/>
  <c r="F53" i="40"/>
  <c r="F50" i="40" s="1"/>
  <c r="F28" i="40"/>
  <c r="H36" i="2" l="1"/>
  <c r="F228" i="40"/>
  <c r="F227" i="40" s="1"/>
  <c r="F226" i="40" s="1"/>
  <c r="F100" i="40"/>
  <c r="H150" i="2"/>
  <c r="H149" i="2" s="1"/>
  <c r="F59" i="40"/>
  <c r="F58" i="40" s="1"/>
  <c r="F38" i="40"/>
  <c r="F214" i="40"/>
  <c r="F213" i="40" s="1"/>
  <c r="F212" i="40" s="1"/>
  <c r="F208" i="40"/>
  <c r="F207" i="40" s="1"/>
  <c r="F198" i="40" s="1"/>
  <c r="F137" i="40"/>
  <c r="F136" i="40" s="1"/>
  <c r="F89" i="40"/>
  <c r="F27" i="40"/>
  <c r="F69" i="40"/>
  <c r="F68" i="40" s="1"/>
  <c r="F18" i="40"/>
  <c r="F17" i="40" s="1"/>
  <c r="F46" i="40"/>
  <c r="H489" i="2"/>
  <c r="H488" i="2" s="1"/>
  <c r="H487" i="2" s="1"/>
  <c r="H496" i="2"/>
  <c r="H495" i="2" s="1"/>
  <c r="H494" i="2" s="1"/>
  <c r="H493" i="2" s="1"/>
  <c r="H54" i="2"/>
  <c r="H170" i="2"/>
  <c r="H169" i="2" s="1"/>
  <c r="H168" i="2" s="1"/>
  <c r="H167" i="2" s="1"/>
  <c r="C14" i="41"/>
  <c r="C113" i="41" s="1"/>
  <c r="H502" i="2"/>
  <c r="H501" i="2" s="1"/>
  <c r="H500" i="2" s="1"/>
  <c r="H499" i="2" s="1"/>
  <c r="H480" i="2"/>
  <c r="H479" i="2" s="1"/>
  <c r="H478" i="2" s="1"/>
  <c r="H438" i="2"/>
  <c r="H464" i="2"/>
  <c r="H452" i="2"/>
  <c r="H451" i="2" s="1"/>
  <c r="H450" i="2" s="1"/>
  <c r="H458" i="2"/>
  <c r="H457" i="2" s="1"/>
  <c r="H456" i="2" s="1"/>
  <c r="H424" i="2"/>
  <c r="H408" i="2"/>
  <c r="H407" i="2" s="1"/>
  <c r="H406" i="2" s="1"/>
  <c r="H370" i="2"/>
  <c r="H366" i="2" s="1"/>
  <c r="H324" i="2"/>
  <c r="H323" i="2" s="1"/>
  <c r="H322" i="2" s="1"/>
  <c r="H316" i="2" s="1"/>
  <c r="H292" i="2"/>
  <c r="H291" i="2" s="1"/>
  <c r="H290" i="2" s="1"/>
  <c r="H263" i="2"/>
  <c r="H262" i="2" s="1"/>
  <c r="H261" i="2" s="1"/>
  <c r="H253" i="2" s="1"/>
  <c r="F88" i="40"/>
  <c r="H240" i="2"/>
  <c r="H239" i="2" s="1"/>
  <c r="H238" i="2" s="1"/>
  <c r="H237" i="2" s="1"/>
  <c r="H221" i="2"/>
  <c r="H220" i="2" s="1"/>
  <c r="H219" i="2" s="1"/>
  <c r="H200" i="2"/>
  <c r="H199" i="2" s="1"/>
  <c r="H198" i="2" s="1"/>
  <c r="H195" i="2"/>
  <c r="H194" i="2" s="1"/>
  <c r="H193" i="2" s="1"/>
  <c r="H174" i="2"/>
  <c r="H173" i="2" s="1"/>
  <c r="H390" i="2"/>
  <c r="F132" i="40"/>
  <c r="F116" i="40" s="1"/>
  <c r="F26" i="40"/>
  <c r="H301" i="2"/>
  <c r="H300" i="2" s="1"/>
  <c r="H346" i="2"/>
  <c r="H345" i="2" s="1"/>
  <c r="H437" i="2"/>
  <c r="F37" i="40"/>
  <c r="H477" i="2" l="1"/>
  <c r="H476" i="2" s="1"/>
  <c r="F16" i="40"/>
  <c r="F57" i="40"/>
  <c r="F99" i="40"/>
  <c r="F98" i="40" s="1"/>
  <c r="H492" i="2"/>
  <c r="H463" i="2"/>
  <c r="H462" i="2" s="1"/>
  <c r="H449" i="2"/>
  <c r="H365" i="2"/>
  <c r="H364" i="2" s="1"/>
  <c r="H344" i="2" s="1"/>
  <c r="H236" i="2"/>
  <c r="H218" i="2"/>
  <c r="H209" i="2" s="1"/>
  <c r="H187" i="2"/>
  <c r="H166" i="2" s="1"/>
  <c r="H423" i="2"/>
  <c r="H389" i="2" l="1"/>
  <c r="H382" i="2" s="1"/>
  <c r="H137" i="2" l="1"/>
  <c r="H136" i="2" s="1"/>
  <c r="F249" i="40"/>
  <c r="F248" i="40" s="1"/>
  <c r="F245" i="40" s="1"/>
  <c r="F244" i="40" s="1"/>
  <c r="F243" i="40" s="1"/>
  <c r="H133" i="2" l="1"/>
  <c r="H134" i="2"/>
  <c r="H130" i="2"/>
  <c r="H129" i="2" s="1"/>
  <c r="H113" i="2" s="1"/>
  <c r="F323" i="40"/>
  <c r="F322" i="40" s="1"/>
  <c r="H135" i="2"/>
  <c r="F225" i="40"/>
  <c r="F224" i="40" s="1"/>
  <c r="F223" i="40" s="1"/>
  <c r="F222" i="40" s="1"/>
  <c r="F217" i="40" s="1"/>
  <c r="F166" i="40" l="1"/>
  <c r="F165" i="40" s="1"/>
  <c r="F164" i="40" s="1"/>
  <c r="F163" i="40" s="1"/>
  <c r="F162" i="40" s="1"/>
  <c r="H15" i="2"/>
  <c r="H14" i="2" s="1"/>
  <c r="F192" i="40"/>
  <c r="F186" i="40" s="1"/>
  <c r="F182" i="40" l="1"/>
  <c r="F181" i="40" s="1"/>
  <c r="F15" i="40" s="1"/>
  <c r="F183" i="40"/>
</calcChain>
</file>

<file path=xl/sharedStrings.xml><?xml version="1.0" encoding="utf-8"?>
<sst xmlns="http://schemas.openxmlformats.org/spreadsheetml/2006/main" count="8276" uniqueCount="985">
  <si>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</si>
  <si>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</si>
  <si>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</si>
  <si>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</si>
  <si>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</si>
  <si>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</si>
  <si>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</si>
  <si>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</si>
  <si>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</si>
  <si>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</si>
  <si>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</si>
  <si>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</si>
  <si>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</si>
  <si>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</si>
  <si>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</si>
  <si>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</si>
  <si>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</si>
  <si>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</si>
  <si>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</si>
  <si>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</si>
  <si>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</si>
  <si>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</si>
  <si>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</si>
  <si>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</si>
  <si>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</si>
  <si>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</si>
  <si>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</si>
  <si>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</si>
  <si>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</si>
  <si>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</si>
  <si>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</si>
  <si>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</si>
  <si>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</si>
  <si>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</si>
  <si>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</si>
  <si>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</si>
  <si>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</si>
  <si>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</si>
  <si>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</si>
  <si>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</si>
  <si>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</si>
  <si>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</si>
  <si>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</si>
  <si>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</si>
  <si>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</si>
  <si>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</si>
  <si>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</si>
  <si>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</si>
  <si>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</si>
  <si>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</si>
  <si>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</si>
  <si>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</si>
  <si>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</si>
  <si>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</si>
  <si>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</si>
  <si>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</si>
  <si>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</si>
  <si>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</si>
  <si>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</si>
  <si>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</si>
  <si>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</si>
  <si>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</si>
  <si>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</si>
  <si>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</si>
  <si>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2 02 01001 05 0000 151</t>
  </si>
  <si>
    <t>Дотации бюджетам муниципальных районов на выравнивание бюджетной обеспеченности</t>
  </si>
  <si>
    <t>2 02 03003 05 0000 151</t>
  </si>
  <si>
    <t>2 02 03013 05 0000 151</t>
  </si>
  <si>
    <t>Субвенции бюджетам муниципальных районов на государственную регистрацию актов гражданского состояния</t>
  </si>
  <si>
    <t>2 02 03999 05 0000 151</t>
  </si>
  <si>
    <t>Прочие субвенции бюджетам муниципальных районов</t>
  </si>
  <si>
    <t>1 13 01995 05 0000 130</t>
  </si>
  <si>
    <t>500</t>
  </si>
  <si>
    <t>2 02 03007 05 0000 151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</si>
  <si>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</si>
  <si>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</si>
  <si>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</si>
  <si>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</si>
  <si>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</si>
  <si>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</si>
  <si>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</si>
  <si>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</si>
  <si>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</si>
  <si>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</si>
  <si>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</si>
  <si>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</si>
  <si>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</si>
  <si>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</si>
  <si>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</si>
  <si>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</si>
  <si>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</si>
  <si>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</si>
  <si>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</si>
  <si>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</si>
  <si>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</si>
  <si>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</si>
  <si>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</si>
  <si>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</si>
  <si>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</si>
  <si>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</si>
  <si>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</si>
  <si>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</si>
  <si>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Выплата ежемесячного пособия на ребенка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</si>
  <si>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</si>
  <si>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</si>
  <si>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</si>
  <si>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</si>
  <si>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</si>
  <si>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</si>
  <si>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</si>
  <si>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</si>
  <si>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</si>
  <si>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</si>
  <si>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</si>
  <si>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</si>
  <si>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</si>
  <si>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</si>
  <si>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</si>
  <si>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</si>
  <si>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</si>
  <si>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</si>
  <si>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</si>
  <si>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</si>
  <si>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</si>
  <si>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</si>
  <si>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</si>
  <si>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</si>
  <si>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</si>
  <si>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</si>
  <si>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</si>
  <si>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</si>
  <si>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</si>
  <si>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</si>
  <si>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</si>
  <si>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</si>
  <si>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</si>
  <si>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</si>
  <si>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</si>
  <si>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</si>
  <si>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</si>
  <si>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</si>
  <si>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</si>
  <si>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</si>
  <si>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</si>
  <si>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</si>
  <si>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</si>
  <si>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</si>
  <si>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</si>
  <si>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</si>
  <si>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</si>
  <si>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</si>
  <si>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</si>
  <si>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</si>
  <si>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</si>
  <si>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</si>
  <si>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</si>
  <si>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</si>
  <si>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</si>
  <si>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</si>
  <si>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</si>
  <si>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</si>
  <si>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</si>
  <si>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</si>
  <si>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</si>
  <si>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</si>
  <si>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</si>
  <si>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</si>
  <si>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</si>
  <si>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</si>
  <si>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</si>
  <si>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</si>
  <si>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</si>
  <si>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</si>
  <si>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</si>
  <si>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</si>
  <si>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</si>
  <si>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</si>
  <si>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</si>
  <si>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</si>
  <si>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</si>
  <si>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</si>
  <si>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</si>
  <si>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</si>
  <si>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</si>
  <si>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</si>
  <si>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</si>
  <si>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</si>
  <si>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</si>
  <si>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</si>
  <si>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</si>
  <si>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</si>
  <si>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</si>
  <si>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</si>
  <si>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</si>
  <si>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</si>
  <si>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</si>
  <si>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</si>
  <si>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</si>
  <si>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</si>
  <si>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</si>
  <si>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</si>
  <si>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</si>
  <si>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</si>
  <si>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</si>
  <si>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</si>
  <si>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</si>
  <si>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</si>
  <si>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</si>
  <si>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</si>
  <si>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</si>
  <si>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</si>
  <si>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</si>
  <si>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</si>
  <si>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</si>
  <si>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</si>
  <si>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</si>
  <si>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</si>
  <si>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</si>
  <si>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</si>
  <si>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</si>
  <si>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</si>
  <si>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</si>
  <si>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</si>
  <si>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</si>
  <si>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</si>
  <si>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</si>
  <si>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</si>
  <si>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</si>
  <si>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</si>
  <si>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</si>
  <si>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</si>
  <si>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</si>
  <si>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</si>
  <si>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</si>
  <si>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</si>
  <si>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</si>
  <si>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</si>
  <si>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</si>
  <si>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</si>
  <si>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</si>
  <si>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</si>
  <si>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</si>
  <si>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</si>
  <si>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</si>
  <si>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</si>
  <si>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</si>
  <si>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</si>
  <si>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</si>
  <si>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</si>
  <si>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</si>
  <si>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</si>
  <si>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</si>
  <si>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</si>
  <si>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</si>
  <si>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</si>
  <si>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</si>
  <si>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</si>
  <si>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</si>
  <si>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</si>
  <si>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</si>
  <si>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</si>
  <si>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</si>
  <si>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</si>
  <si>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</si>
  <si>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</si>
  <si>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</si>
  <si>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</si>
  <si>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</si>
  <si>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</si>
  <si>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</si>
  <si>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</si>
  <si>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</si>
  <si>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</si>
  <si>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1502</t>
  </si>
  <si>
    <t>Распределение бюджетных ассигнований по целевым статьям (муниципальным программам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</si>
  <si>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</si>
  <si>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</si>
  <si>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</si>
  <si>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</si>
  <si>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Поступления доходов в бюджет Поныровского района Курской области и межбюджетных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</si>
  <si>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</si>
  <si>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</si>
  <si>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</si>
  <si>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</si>
  <si>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</si>
  <si>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</si>
  <si>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</si>
  <si>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</si>
  <si>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</si>
  <si>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</si>
  <si>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</si>
  <si>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</si>
  <si>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</si>
  <si>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</si>
  <si>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</si>
  <si>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</si>
  <si>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</si>
  <si>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</si>
  <si>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</si>
  <si>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</si>
  <si>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</si>
  <si>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</si>
  <si>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</si>
  <si>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</si>
  <si>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</si>
  <si>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</si>
  <si>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</si>
  <si>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</si>
  <si>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</si>
  <si>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</si>
  <si>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</si>
  <si>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</si>
  <si>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</si>
  <si>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</si>
  <si>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</si>
  <si>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</si>
  <si>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</si>
  <si>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</si>
  <si>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</si>
  <si>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</si>
  <si>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</si>
  <si>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</si>
  <si>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</si>
  <si>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</si>
  <si>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</si>
  <si>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1 11 03050 05 5004 120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</si>
  <si>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</si>
  <si>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</si>
  <si>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</si>
  <si>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</si>
  <si>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</si>
  <si>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</si>
  <si>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</si>
  <si>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</si>
  <si>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</si>
  <si>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</si>
  <si>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</si>
  <si>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</si>
  <si>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</si>
  <si>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</si>
  <si>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</si>
  <si>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</si>
  <si>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</si>
  <si>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</si>
  <si>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</si>
  <si>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</si>
  <si>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</si>
  <si>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</si>
  <si>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</si>
  <si>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</si>
  <si>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</si>
  <si>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</si>
  <si>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</si>
  <si>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</si>
  <si>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</si>
  <si>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</si>
  <si>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</si>
  <si>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</si>
  <si>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</si>
  <si>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</si>
  <si>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</si>
  <si>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</si>
  <si>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</si>
  <si>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</si>
  <si>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</si>
  <si>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</si>
  <si>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</si>
  <si>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</si>
  <si>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</si>
  <si>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</si>
  <si>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</si>
  <si>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</si>
  <si>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</si>
  <si>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</si>
  <si>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</si>
  <si>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</si>
  <si>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</si>
  <si>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</si>
  <si>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</si>
  <si>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</si>
  <si>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</si>
  <si>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</si>
  <si>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</si>
  <si>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</si>
  <si>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</si>
  <si>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</si>
  <si>
    <t>2 02 01000 00 0000 151</t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</si>
  <si>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</si>
  <si>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2 02 01001 00 0000 151</t>
  </si>
  <si>
    <t>Дотации  на выравнивание  бюджетной обеспеченности</t>
  </si>
  <si>
    <t>2 02 03000 00 0000 151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</si>
  <si>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</si>
  <si>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2 02 03003 00 0000 151</t>
  </si>
  <si>
    <t>Субвенции бюджетам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</si>
  <si>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</si>
  <si>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</si>
  <si>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</si>
  <si>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</si>
  <si>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</si>
  <si>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</si>
  <si>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</si>
  <si>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</si>
  <si>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</si>
  <si>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</si>
  <si>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</si>
  <si>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</si>
  <si>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</si>
  <si>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</si>
  <si>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2 02 03999 00 0000 151</t>
  </si>
  <si>
    <t>Прочие субвенции</t>
  </si>
  <si>
    <t>2 02 04000 00 0000 151</t>
  </si>
  <si>
    <t>Иные межбюджетные трансферты</t>
  </si>
  <si>
    <t>2 07 00000 00 0000 180</t>
  </si>
  <si>
    <t>Прочие безвозмездные поступления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</si>
  <si>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</si>
  <si>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</si>
  <si>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</si>
  <si>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</si>
  <si>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</si>
  <si>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</si>
  <si>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</si>
  <si>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</si>
  <si>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</si>
  <si>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</si>
  <si>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</si>
  <si>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</si>
  <si>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</si>
  <si>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</si>
  <si>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</si>
  <si>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</si>
  <si>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</si>
  <si>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</si>
  <si>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</si>
  <si>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</si>
  <si>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</si>
  <si>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</si>
  <si>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</si>
  <si>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</si>
  <si>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</si>
  <si>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</si>
  <si>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</si>
  <si>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</si>
  <si>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</si>
  <si>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</si>
  <si>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</si>
  <si>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</si>
  <si>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</si>
  <si>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</si>
  <si>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</si>
  <si>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</si>
  <si>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</si>
  <si>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</si>
  <si>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</si>
  <si>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</si>
  <si>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</si>
  <si>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</si>
  <si>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</si>
  <si>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</si>
  <si>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</si>
  <si>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</si>
  <si>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</si>
  <si>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</si>
  <si>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</si>
  <si>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</si>
  <si>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</si>
  <si>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</si>
  <si>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</si>
  <si>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</si>
  <si>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</si>
  <si>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</si>
  <si>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</si>
  <si>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</si>
  <si>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</si>
  <si>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</si>
  <si>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</si>
  <si>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</si>
  <si>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</si>
  <si>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</si>
  <si>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</si>
  <si>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</si>
  <si>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</si>
  <si>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</si>
  <si>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</si>
  <si>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</si>
  <si>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</si>
  <si>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</si>
  <si>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</si>
  <si>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</si>
  <si>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</si>
  <si>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</si>
  <si>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</si>
  <si>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</si>
  <si>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</si>
  <si>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</si>
  <si>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</si>
  <si>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</si>
  <si>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</si>
  <si>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</si>
  <si>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</si>
  <si>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</si>
  <si>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</si>
  <si>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</si>
  <si>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</si>
  <si>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</si>
  <si>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</si>
  <si>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</si>
  <si>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</si>
  <si>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</si>
  <si>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</si>
  <si>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</si>
  <si>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</si>
  <si>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</si>
  <si>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</si>
  <si>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</si>
  <si>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>Перечень   главных  администраторов доходов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</si>
  <si>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</si>
  <si>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</si>
  <si>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</si>
  <si>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</si>
  <si>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</si>
  <si>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</si>
  <si>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</si>
  <si>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</si>
  <si>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</si>
  <si>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</si>
  <si>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</si>
  <si>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</si>
  <si>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</si>
  <si>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</si>
  <si>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</si>
  <si>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</si>
  <si>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</si>
  <si>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</si>
  <si>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</si>
  <si>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</si>
  <si>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</si>
  <si>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</si>
  <si>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</si>
  <si>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</si>
  <si>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</si>
  <si>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</si>
  <si>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</si>
  <si>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</si>
  <si>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</si>
  <si>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</si>
  <si>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</si>
  <si>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</si>
  <si>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</si>
  <si>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</si>
  <si>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</si>
  <si>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</si>
  <si>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</si>
  <si>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</si>
  <si>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</si>
  <si>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</si>
  <si>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</si>
  <si>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</si>
  <si>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</si>
  <si>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</si>
  <si>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</si>
  <si>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2 07 05010 05 0000 180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</si>
  <si>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</si>
  <si>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</si>
  <si>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</si>
  <si>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</si>
  <si>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</si>
  <si>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</si>
  <si>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</si>
  <si>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</si>
  <si>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</si>
  <si>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субсидии  бюджетам муниципальных районов</t>
  </si>
  <si>
    <t>Субвенции бюджетам муниципальных районов на составление (изменение 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</si>
  <si>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</si>
  <si>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</si>
  <si>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</si>
  <si>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</si>
  <si>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</si>
  <si>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</si>
  <si>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</si>
  <si>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</si>
  <si>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</si>
  <si>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</si>
  <si>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</si>
  <si>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</si>
  <si>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</si>
  <si>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</si>
  <si>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</si>
  <si>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</si>
  <si>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</si>
  <si>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</si>
  <si>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</si>
  <si>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</si>
  <si>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</si>
  <si>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</si>
  <si>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</si>
  <si>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</si>
  <si>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</si>
  <si>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</si>
  <si>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</si>
  <si>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</si>
  <si>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</si>
  <si>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</si>
  <si>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</si>
  <si>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</si>
  <si>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</si>
  <si>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</si>
  <si>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</si>
  <si>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</si>
  <si>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</si>
  <si>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</si>
  <si>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</si>
  <si>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</si>
  <si>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</si>
  <si>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</si>
  <si>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</si>
  <si>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</si>
  <si>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</si>
  <si>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</si>
  <si>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</si>
  <si>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</si>
  <si>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</si>
  <si>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</si>
  <si>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</si>
  <si>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</si>
  <si>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</si>
  <si>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</si>
  <si>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</si>
  <si>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</si>
  <si>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</si>
  <si>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</si>
  <si>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</si>
  <si>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</si>
  <si>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</si>
  <si>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</si>
  <si>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</si>
  <si>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</si>
  <si>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</si>
  <si>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</si>
  <si>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- администрирование поступлений по всем программам и подстатьям соответствующей статьи осуществляется администратором, </t>
  </si>
  <si>
    <t>указанном в группировочном коде бюджетной классификации, в пределах определенной законодательством Российской Федерации</t>
  </si>
  <si>
    <t>компетенции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</si>
  <si>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</si>
  <si>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</si>
  <si>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</si>
  <si>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</si>
  <si>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</si>
  <si>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</si>
  <si>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</si>
  <si>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бюджета Поныровского района Курской области на 2016 год</t>
  </si>
  <si>
    <t xml:space="preserve">                                                                      Курской области на 2016 год»  </t>
  </si>
  <si>
    <t xml:space="preserve">                                                                      от __ декабря 2015 года № __  </t>
  </si>
  <si>
    <t xml:space="preserve">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</si>
  <si>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Курской области на 2016 год»  </t>
  </si>
  <si>
    <t xml:space="preserve">                                                                                                                                          от __ декабря 2015 года № __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</si>
  <si>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</si>
  <si>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</si>
  <si>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</si>
  <si>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</si>
  <si>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01 03 0000 05 0000 810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</si>
  <si>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</si>
  <si>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                                                                                                                                      от __ декабря 2015 года № __</t>
  </si>
  <si>
    <t>трансфертов, получаемых из других бюджетов бюджетной системы Российской Федерации в 2016 году</t>
  </si>
  <si>
    <t xml:space="preserve">                                                                                                                   от __ декабря 2015 года № __ </t>
  </si>
  <si>
    <t xml:space="preserve">                                                                                                                   Курской области на 2016 год» </t>
  </si>
  <si>
    <t xml:space="preserve">                                                                                                                          Приложение № 4</t>
  </si>
  <si>
    <t>на 2016 год</t>
  </si>
  <si>
    <t>от __ декабря 2015 года № __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</si>
  <si>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</si>
  <si>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</si>
  <si>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</si>
  <si>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</si>
  <si>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</si>
  <si>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</si>
  <si>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</si>
  <si>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</si>
  <si>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</si>
  <si>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</si>
  <si>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</si>
  <si>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                                                                                                     Приложение № 8</t>
  </si>
  <si>
    <t xml:space="preserve">                                                                                                     Курской области на 2016 год» </t>
  </si>
  <si>
    <t xml:space="preserve">                                                                                                     от __ декабря 2015 года № __</t>
  </si>
  <si>
    <t>Курской области на 2016 год</t>
  </si>
  <si>
    <t>Объем привлечения средств в 2016г.</t>
  </si>
  <si>
    <t>Объем погашения средств        в 2016 г.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</si>
  <si>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</si>
  <si>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</si>
  <si>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</si>
  <si>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</si>
  <si>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</si>
  <si>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</si>
  <si>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</si>
  <si>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</si>
  <si>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</si>
  <si>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</si>
  <si>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>Приложение № 9</t>
  </si>
  <si>
    <t xml:space="preserve">Курской области на 2016 год»  </t>
  </si>
  <si>
    <t>Поныровского района Курской области на 2016 год</t>
  </si>
  <si>
    <t>1.1. Перечень подлежащих предоставлению муниципальных гарантий Поныровского района в 2016 году</t>
  </si>
  <si>
    <t>Поныровского района по возможным гарантийным случаям, в 2016 году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</si>
  <si>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</si>
  <si>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</si>
  <si>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</si>
  <si>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10</t>
  </si>
  <si>
    <t xml:space="preserve">                                                                        Курской области на 2016 год» </t>
  </si>
  <si>
    <t xml:space="preserve">                                                                        от __ декабря 2015 года № __</t>
  </si>
  <si>
    <t xml:space="preserve">                                                в 2016 году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</si>
  <si>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</si>
  <si>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</si>
  <si>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</si>
  <si>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</si>
  <si>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</si>
  <si>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</si>
  <si>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</si>
  <si>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</si>
  <si>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</si>
  <si>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</si>
  <si>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</si>
  <si>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дела»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</si>
  <si>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</si>
  <si>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</si>
  <si>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</si>
  <si>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</si>
  <si>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</si>
  <si>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</si>
  <si>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</si>
  <si>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</si>
  <si>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</si>
  <si>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</si>
  <si>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</si>
  <si>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</si>
  <si>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</si>
  <si>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</si>
  <si>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</si>
  <si>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</si>
  <si>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</si>
  <si>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</si>
  <si>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</si>
  <si>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</si>
  <si>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</si>
  <si>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</si>
  <si>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</si>
  <si>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</si>
  <si>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</si>
  <si>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</si>
  <si>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</si>
  <si>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</si>
  <si>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</si>
  <si>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</si>
  <si>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</si>
  <si>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</si>
  <si>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</si>
  <si>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</si>
  <si>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</si>
  <si>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</si>
  <si>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</si>
  <si>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</si>
  <si>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</si>
  <si>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</si>
  <si>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</si>
  <si>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</si>
  <si>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</si>
  <si>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</si>
  <si>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</si>
  <si>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</si>
  <si>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</si>
  <si>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</si>
  <si>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</si>
  <si>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</si>
  <si>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</si>
  <si>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L0181</t>
  </si>
  <si>
    <t>S3421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</si>
  <si>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</si>
  <si>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</si>
  <si>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</si>
  <si>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</si>
  <si>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</si>
  <si>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</si>
  <si>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</si>
  <si>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</si>
  <si>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S3080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</si>
  <si>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</si>
  <si>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</si>
  <si>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</si>
  <si>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</si>
  <si>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</si>
  <si>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</si>
  <si>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</si>
  <si>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</si>
  <si>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</si>
  <si>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</si>
  <si>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</si>
  <si>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</si>
  <si>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</si>
  <si>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</si>
  <si>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</si>
  <si>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</si>
  <si>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</si>
  <si>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</si>
  <si>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</si>
  <si>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</si>
  <si>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</si>
  <si>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</si>
  <si>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</si>
  <si>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</si>
  <si>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</si>
  <si>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</si>
  <si>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</si>
  <si>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</si>
  <si>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</si>
  <si>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</si>
  <si>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</si>
  <si>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</si>
  <si>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</si>
  <si>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</si>
  <si>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С1455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</si>
  <si>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</si>
  <si>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</si>
  <si>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</si>
  <si>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</si>
  <si>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</si>
  <si>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</si>
  <si>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</si>
  <si>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</si>
  <si>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L0200</t>
  </si>
  <si>
    <t>Мероприятия по обеспечению жильем молодых семей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</si>
  <si>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</si>
  <si>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</si>
  <si>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</si>
  <si>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</si>
  <si>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</si>
  <si>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</si>
  <si>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</si>
  <si>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</si>
  <si>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</si>
  <si>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</si>
  <si>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С1466</t>
  </si>
  <si>
    <t>Выравнивание бюджетной обеспеченности поселений из районного фонда финансовой поддержки за счет средств бюджета муниципального района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</si>
  <si>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</si>
  <si>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</si>
  <si>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</si>
  <si>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</si>
  <si>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</si>
  <si>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</si>
  <si>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</si>
  <si>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</si>
  <si>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Сумма          на 2016 год</t>
  </si>
  <si>
    <t xml:space="preserve">Ведомственная структура </t>
  </si>
  <si>
    <t>Молодежная политика и оздоровление детей</t>
  </si>
  <si>
    <t>Обеспечение оборудованием  школьных столовых</t>
  </si>
  <si>
    <t xml:space="preserve">04 1 </t>
  </si>
  <si>
    <t>Муниципальная программа Поныровского района Курской области «Совершенствование системы управления муниципальным имуществом и земельными ресурсами на территории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</si>
  <si>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Поныровского района Курской области» муниципальной программы Поныровского района Курской области «Совершенствование системы управления муниципальным имуществом и земельными ресурсами на территории Поныровского района Курской области»</t>
  </si>
  <si>
    <t>С1488</t>
  </si>
  <si>
    <t>Содержание муниципального имущества</t>
  </si>
  <si>
    <t>С1469</t>
  </si>
  <si>
    <t>Меропрития в по обеспечению охраны окружающей среды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</si>
  <si>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</si>
  <si>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</si>
  <si>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</si>
  <si>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</si>
  <si>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</si>
  <si>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</si>
  <si>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</si>
  <si>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</si>
  <si>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</si>
  <si>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Меропрития по обеспечению охраны окружающей среды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</si>
  <si>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</si>
  <si>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</si>
  <si>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</si>
  <si>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</si>
  <si>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</si>
  <si>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</si>
  <si>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</si>
  <si>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Таблица № 1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</si>
  <si>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</si>
  <si>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</si>
  <si>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</si>
  <si>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</si>
  <si>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</si>
  <si>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 xml:space="preserve">                                                                        Приложение № 11</t>
  </si>
  <si>
    <t>Сумма гарантирования , рублей</t>
  </si>
  <si>
    <t>Объем бюджетных ассигнований на исполнение гарантий по возможным гарантийным случаям в 2016 году, рублей</t>
  </si>
  <si>
    <t>Таблица № 2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</si>
  <si>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</t>
  </si>
  <si>
    <t xml:space="preserve">                                                                        Курской области на 2016 год»  </t>
  </si>
  <si>
    <t xml:space="preserve">                                         на 2016 год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</si>
  <si>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сбора и вывоза бытовых отходов и мусора</t>
  </si>
  <si>
    <t>Таблица № 3</t>
  </si>
  <si>
    <t>Таблица № 5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</si>
  <si>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ритуальных услуг и содержанию мест захоронений</t>
  </si>
  <si>
    <t>Таблица № 4</t>
  </si>
  <si>
    <t>Таблица № 6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</si>
  <si>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безопасности людей на водных объектах, охране их жизни и здоровья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</si>
  <si>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в области дорожной деятельности в отношении автомобильных дорог местного значения в границах населенных пунктов поселения  в соответствии с законодательством Российской Федерации</t>
  </si>
  <si>
    <t>софин</t>
  </si>
  <si>
    <t>070</t>
  </si>
  <si>
    <t>071</t>
  </si>
  <si>
    <t>0000</t>
  </si>
  <si>
    <t>С1433</t>
  </si>
  <si>
    <t>Благоустройство</t>
  </si>
  <si>
    <t>Муниципальная программа Верхне-Смородинского  сельсовета Поныровского района Курской области"Благоустройство и содержание территории  Верхне-Смородинского Поныровского района Курской области"</t>
  </si>
  <si>
    <t>Подпрограмма «Организация благоустройства территории Верхне-Смородинского сельсовета  Поныровского района Курской области» муниципальной  программы  Верхне-Смородинского сельсовета Поныровского района Курской области  «Благоустройство и содержание территории  Верхне-Смородинского  сельсовета Поныровского района Курской области»</t>
  </si>
  <si>
    <t>Мероприятия по благоустройству</t>
  </si>
  <si>
    <t>Подпрограмма «Реализация мероприятий, направленных на развитие муниципальной службы» муниципальной программы Верхне-Смородинского сельсовета 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</si>
  <si>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>Муниципальная программа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</si>
  <si>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Верхне-Смородинском сельсовете Поныровского района Курской области"</t>
  </si>
  <si>
    <t>Основное мероприятие "Создание условий для повышения доступности жилья  для населения Верхне-Смородинского сельсовета Поныровского района Курской области"</t>
  </si>
  <si>
    <t>Капитальные вложения в объекты недвижимого имущества государственной (муниципальной) собственности</t>
  </si>
  <si>
    <t>Подпрограмма «Создание условий для обеспечения доступным и комфортным жильем граждан в Верхне-Смородинском сельсовете Поныровского района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Верхне-Смородинского сельсовета Поныровского района Курской области»</t>
  </si>
  <si>
    <t>Муниципальная программа Верхне-Смородинского сельсовета Поныровского района Курской области «Развитие культуры в Верхне-Смородинском сельсовете Поныровского района Курской области»</t>
  </si>
  <si>
    <t>Подпрограмма «Искусство» муниципальной программы Верхне-Смородинского сельсовета Поныровского района Курской области «Развитие культуры в Верхне-Смородинском сельсовете Поныровского района Курской области»</t>
  </si>
  <si>
    <t>Администрация Верхне-смородинского сельсовета Поныровского района Курской области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</si>
  <si>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</si>
  <si>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</si>
  <si>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</si>
  <si>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C1433</t>
  </si>
  <si>
    <t>Распределение бюджетных ассигнований по разделам, подразделам, целевым статьям (муниципальным программам Верхне-Смородинского сельсовета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                на 2016 год</t>
  </si>
  <si>
    <t>Муниципальная программа Верхне-Смородинского сельсовета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</si>
  <si>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Верхне-Смородинского сельсовета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</si>
  <si>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>Муниципальная программа Верхне-Смородинского сельсовета Поныровского района Курской области «Обеспечение доступным и комфортным жильем и коммунальными услугами граждан в Верхне-Смородинском сельсовете Поныровского района Курской области»</t>
  </si>
  <si>
    <t>Подпрограмма «Обеспечение качественными услугами ЖКХ населения Верхне-Смородинского сельсовета Поныровского района Курской области» муниципальной  программы Верхне-Смородинского сельсовета Поныровского района Курской области «Обеспечение доступным и комфортным жильем и коммунальными услугами граждан в Верхне-Смородинском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</si>
  <si>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Верхне-Смородинском сельсовете Поныровского района  Курской области"</t>
  </si>
  <si>
    <t>Муниципальная программа Верхне-Смородинского сельсоветеа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Верхне-Смородинском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</si>
  <si>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 Верхне-Смородинском сельсовете Поныровского района Курской области» муниципальной программы Верхне-смородинского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Верхне-Смородинском сельсовете Поныровского района Курской области»</t>
  </si>
  <si>
    <t>Муниципальная программа Верхне-Смородинского сельсовета  Поныровского района Курской области «Обеспечение доступным и комфортным жильем и коммунальными услугами граждан в  Верхне-Смородинском сельсовете Поныровского района Курской области»</t>
  </si>
  <si>
    <t>Подпрограмма «Обеспечение качественными услугами ЖКХ населения Верхне-Смородинского сельсовета Поныровского района Курской области» муниципальной  программы Верхне-Смородинского сельсовета Поныровского района Курской области «Обеспечение доступным и комфортным жильем и коммунальными услугами граждан в  Верхне-Смородинском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</si>
  <si>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 Верхне-Смородинском сельсовете Поныровского района Курской области"</t>
  </si>
  <si>
    <t>Подпрограмма «Устойчивое развитие сельских территорий Верхне-Смородинского сельсовета Поныровского района Курской области» муниципальной  программы Верхне-Смородинского сельсовета  Поныровского района Курской области «Социальное развитие села в  Верхне-Смородинском сельсовете Поныровского района Курской области»</t>
  </si>
  <si>
    <t>Основное мероприятие "Комплексное обустройство сельских поселений Верхне-Смородинского сельсовета Поныровского района Курской области объектами социальной и инженерной инфраструктуры"</t>
  </si>
  <si>
    <t>Муниципальная программа Верхне-Смородинского сельсоветаПоныровского района Курской области «Развитие культуры в Верхне-Смородинском сельсовете Поныровского района Курской области»</t>
  </si>
  <si>
    <t>Подпрограмма «Искусство» муниципальной программы Поныровского района Курской области «Развитие культуры в  Верхне-Смородинском сельсовете Поныровского района Курской области»</t>
  </si>
  <si>
    <t>Подпрограмма «Искусство» муниципальной программы Верхне-Смородинского сельсовета Поныровского района Курской области «Развитие культуры в  Верхне-Смородинском сельсовете Поныровского района Курской области»</t>
  </si>
  <si>
    <t>П1433</t>
  </si>
  <si>
    <t>51180</t>
  </si>
  <si>
    <t>Приложение №5</t>
  </si>
  <si>
    <t>к решению Собрания Депутатов Верхне-Смородинского сельсовета</t>
  </si>
  <si>
    <t>"О бюджете Верхне-Смородинского сельсовета Поныровского района</t>
  </si>
  <si>
    <t xml:space="preserve">Курской области на 2016 год </t>
  </si>
  <si>
    <t>расходов бюджета Верхне-Смородинского сельсовета Поныровского района Курской области</t>
  </si>
  <si>
    <t>Приложение №6</t>
  </si>
  <si>
    <t>Приложение №7</t>
  </si>
  <si>
    <t xml:space="preserve">Верхне-Смородинского сельсовета  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</si>
  <si>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Верхне-Смородинского сельсовета  Поныровского района Курской области</t>
  </si>
  <si>
    <t>Подпрограмма «Реализация мероприятий, направленных на развитие муниципальной службы» Верхне-Смородинского сельсовета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</si>
  <si>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Верхне-Смородинского сельсовета Поныровского района Курской области  «Развитие культуры в Верхне-Смородинском сельсовете Поныровского района Курской области» </t>
  </si>
  <si>
    <t>Подпрограмма «Обеспечение качественными услугами ЖКХ населения Верхне-Смородинского сельсовета Поныровского района Курской области» муниципальной  программы  Верхне-Смородинского сельсовета Поныровского районаКурской области «Обеспечение доступным и комфортным жильем и коммунальными услугами граждан в Верхне-Смородинском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</si>
  <si>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Верхне-Смородинском сельсовете Поныровского района Курской области» муниципальной программы  Верхне-Смородинского сельсовета Поныровского района Курской области «Обеспечение доступным и комфортным жильем и коммунальными услугами граждан в Верхне-Смородинском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</si>
  <si>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Верхне-Смородинского сельсовета  Поныровского района Курской области"</t>
  </si>
  <si>
    <t>Муниципальная программа Верхне-Смородинского сельсовета Поныровского района Курской области «Развитие муниципальной службы в Верхне-Смородинском сельсовете Поныровского районаКурской области»</t>
  </si>
  <si>
    <t>Муниципальная программа  Верхне-Смородинского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Верхне-Смородинском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</si>
  <si>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Верхне-Смородинском сельсовете Поныровского района Курской области» муниципальной программы Верхне-Смородинского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Верхне-Смородинском сельсовете Поныровского района Курской области»</t>
  </si>
  <si>
    <t>Муниципальная  программа  Верхне-Смородинского сельсовета Поныровского района Курской области «Социальное развитие села в Верхне-Смородинском сельсовете Поныровского района Курской области»</t>
  </si>
  <si>
    <t>Подпрограмма «Устойчивое развитие сельских территорий Верхне-Смородинского сельсовета Поныровского района Курской области» муниципальной  программы  Верхне-Смородинского сельсовета Поныровского района Курской области «Социальное развитие села в Верхне-Смородинском сельсовете Поныровского района Курской области»</t>
  </si>
  <si>
    <t>Муниципальная программа Верхне-Смородинского сельсовета Поныровского района Курской области «Обеспечение доступным и комфортным жильем и коммунальными услугами граждан в Верхне-Смородинском сельсовете Поныровского района  Курской области»</t>
  </si>
  <si>
    <t>Муниципальная программа Верхне-Смородинского сельсовета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 в Верхне-Смородинском сельсовете Поныровского района Курской области»</t>
  </si>
  <si>
    <t>Подпрограмма «Обеспечение качественными услугами ЖКХ населения Верхне-Смородинского сельсовета  Поныровского района Курской области» муниципальной  программы  Верхне-Смородинского сельсовета Поныровского района Курской области «Обеспечение доступным и комфортным жильем и коммунальными услугами граждан в Верхне-Смородинском сельсовете Поныровского района Курской области»</t>
  </si>
  <si>
    <t>Муниципальная  программа Верхне-Смородинского сельсовета Поныровского района Курской области «Социальное развитие села в Верхне-Смородинском сельсовете Поныровского района Курской области»</t>
  </si>
  <si>
    <t>Подпрограмма «Устойчивое развитие сельских территорий Верхне-Смородинского сельсовета Поныровского района Курской области» муниципальной  программы в Верхне-Смородинском сельсовете Поныровского района Курской области «Социальное развитие села в Верхне-Смородинском сельсовете Поныровского района Курской области»</t>
  </si>
  <si>
    <t>Выполнение других обязательств Верхне-смородинского сельсовета Поныровского района Курской области</t>
  </si>
  <si>
    <t>Муниципальная  программа  Верхне-Смородинского сельсовета Поныровского района Курской области «Социальное развитие села в Верхне-Смородинском сельсовете  Поныровского района Курской области»</t>
  </si>
  <si>
    <t>Содержание работника, осуществляющего выполнение переданных полномочий от муниципального района</t>
  </si>
  <si>
    <t>Осуществление полномочий  в области коммунального хозяйства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</si>
  <si>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</si>
  <si>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относящихся к объектам капитального строительства</t>
  </si>
  <si>
    <t>Основное мероприятие "Создание благоприятной и стабильной экологической обстановки вВерхне-Смородинском сельсовете Поныровского района Курской области"</t>
  </si>
  <si>
    <t>Поныровского района Курской области  от 16 декабря 2015г. №20</t>
  </si>
  <si>
    <t>Поныровского района Курской области  от16 декабря 2015г. № 20</t>
  </si>
  <si>
    <t>ОБСЛУЖИВАНИЕ ГОСУДАРСТВЕННОГО И МУНИЦИПАЛЬНОГО ДОЛГА</t>
  </si>
  <si>
    <t>Обслуживание гоударственного внутреннего и муниципального  долга</t>
  </si>
  <si>
    <t>Непрограммные расходы  органов местного самоуправления</t>
  </si>
  <si>
    <t>Обслуживание государственного (муниципального) долга</t>
  </si>
  <si>
    <t>13</t>
  </si>
  <si>
    <t>770</t>
  </si>
  <si>
    <t>772</t>
  </si>
  <si>
    <t>С1465</t>
  </si>
  <si>
    <t>700</t>
  </si>
  <si>
    <t xml:space="preserve">00 </t>
  </si>
  <si>
    <t>C1465</t>
  </si>
  <si>
    <t>Обслуживание муниципального долга</t>
  </si>
  <si>
    <t>Муниципальная программа Верхне-Смородинского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 Поныровского района Курской области»</t>
  </si>
  <si>
    <t>Подпрограмма «Развитие сети автомобильных дорог Верхне-Смородинского сельсовета Поныровского района Курской области» муниципальной программы Верхне-Смородинского сельсоветаПоныровского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Поныровского района Курской области»</t>
  </si>
  <si>
    <t>Осуществление переданных полномочий  по капитальному ремонту, ремонту и содержанию дорог общего пользования</t>
  </si>
  <si>
    <t>Основное мероприятие "Создание благоприятных условий для развития сети автомобильных дорог общего пользования местного значения Верхне-Смородинского сельсовета Поныровского района Курской области"</t>
  </si>
  <si>
    <t xml:space="preserve">                                                                                                                                                                                        ( редакии решения №5 от 01.02.2016г.)</t>
  </si>
  <si>
    <t xml:space="preserve">                                                                                                                                                                 ( редакии решения №5 от 01.02.2016г.)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</si>
</sst>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66FFFF"/>
        <bgColor indexed="9"/>
      </patternFill>
    </fill>
    <fill>
      <patternFill patternType="solid">
        <fgColor rgb="FF6BE376"/>
        <bgColor indexed="9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22" fillId="0" borderId="0">
      <alignment vertical="top" wrapText="1"/>
    </xf>
  </cellStyleXfs>
  <cellXfs count="678">
    <xf numFmtId="0" fontId="0" fillId="0" borderId="0" xfId="0"/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5" fillId="0" borderId="0" xfId="0" applyFont="1"/>
    <xf numFmtId="49" fontId="11" fillId="7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49" fontId="11" fillId="8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9" fillId="4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11" fillId="8" borderId="6" xfId="0" applyNumberFormat="1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center"/>
    </xf>
    <xf numFmtId="0" fontId="12" fillId="0" borderId="0" xfId="0" applyFont="1" applyAlignment="1"/>
    <xf numFmtId="0" fontId="0" fillId="0" borderId="0" xfId="0" applyAlignment="1"/>
    <xf numFmtId="0" fontId="8" fillId="0" borderId="0" xfId="0" applyFont="1"/>
    <xf numFmtId="0" fontId="11" fillId="6" borderId="2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8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1" fillId="6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8" borderId="0" xfId="0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8" borderId="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6" borderId="6" xfId="0" applyFont="1" applyFill="1" applyBorder="1" applyAlignment="1">
      <alignment vertical="top" wrapText="1"/>
    </xf>
    <xf numFmtId="0" fontId="11" fillId="8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1" fillId="8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vertical="top" wrapText="1"/>
    </xf>
    <xf numFmtId="0" fontId="11" fillId="6" borderId="6" xfId="0" applyFont="1" applyFill="1" applyBorder="1" applyAlignment="1">
      <alignment horizontal="justify" vertical="top" wrapText="1"/>
    </xf>
    <xf numFmtId="0" fontId="11" fillId="8" borderId="6" xfId="0" applyFont="1" applyFill="1" applyBorder="1" applyAlignment="1">
      <alignment horizontal="justify" vertical="top" wrapText="1"/>
    </xf>
    <xf numFmtId="0" fontId="9" fillId="4" borderId="6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vertical="top"/>
    </xf>
    <xf numFmtId="0" fontId="13" fillId="0" borderId="6" xfId="0" applyFont="1" applyBorder="1" applyAlignment="1">
      <alignment horizontal="left" vertical="top" wrapText="1"/>
    </xf>
    <xf numFmtId="0" fontId="11" fillId="3" borderId="6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6" borderId="3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49" fontId="11" fillId="8" borderId="3" xfId="0" applyNumberFormat="1" applyFont="1" applyFill="1" applyBorder="1" applyAlignment="1">
      <alignment horizontal="left" vertical="center"/>
    </xf>
    <xf numFmtId="49" fontId="11" fillId="6" borderId="6" xfId="0" applyNumberFormat="1" applyFont="1" applyFill="1" applyBorder="1" applyAlignment="1">
      <alignment horizontal="right" vertical="center" wrapText="1"/>
    </xf>
    <xf numFmtId="49" fontId="11" fillId="8" borderId="6" xfId="0" applyNumberFormat="1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49" fontId="9" fillId="4" borderId="6" xfId="0" applyNumberFormat="1" applyFont="1" applyFill="1" applyBorder="1" applyAlignment="1">
      <alignment horizontal="right" vertical="center"/>
    </xf>
    <xf numFmtId="49" fontId="11" fillId="8" borderId="6" xfId="0" applyNumberFormat="1" applyFont="1" applyFill="1" applyBorder="1" applyAlignment="1">
      <alignment horizontal="right" vertical="center"/>
    </xf>
    <xf numFmtId="2" fontId="1" fillId="2" borderId="1" xfId="1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/>
    <xf numFmtId="49" fontId="9" fillId="3" borderId="4" xfId="0" applyNumberFormat="1" applyFont="1" applyFill="1" applyBorder="1" applyAlignment="1">
      <alignment horizontal="center" vertical="center"/>
    </xf>
    <xf numFmtId="49" fontId="11" fillId="8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8" borderId="4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9" fillId="4" borderId="6" xfId="0" applyFont="1" applyFill="1" applyBorder="1"/>
    <xf numFmtId="0" fontId="9" fillId="3" borderId="6" xfId="0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righ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9" borderId="6" xfId="0" applyNumberFormat="1" applyFont="1" applyFill="1" applyBorder="1" applyAlignment="1">
      <alignment horizontal="right" vertical="center"/>
    </xf>
    <xf numFmtId="49" fontId="1" fillId="9" borderId="3" xfId="0" applyNumberFormat="1" applyFont="1" applyFill="1" applyBorder="1" applyAlignment="1">
      <alignment horizontal="left" vertical="center"/>
    </xf>
    <xf numFmtId="49" fontId="11" fillId="6" borderId="4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top" wrapText="1"/>
    </xf>
    <xf numFmtId="49" fontId="11" fillId="9" borderId="6" xfId="0" applyNumberFormat="1" applyFont="1" applyFill="1" applyBorder="1" applyAlignment="1">
      <alignment horizontal="right" vertical="center"/>
    </xf>
    <xf numFmtId="49" fontId="11" fillId="9" borderId="3" xfId="0" applyNumberFormat="1" applyFont="1" applyFill="1" applyBorder="1" applyAlignment="1">
      <alignment horizontal="left" vertical="center"/>
    </xf>
    <xf numFmtId="49" fontId="11" fillId="9" borderId="4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>
      <alignment horizontal="left" vertical="center" wrapText="1"/>
    </xf>
    <xf numFmtId="49" fontId="11" fillId="8" borderId="3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49" fontId="11" fillId="6" borderId="3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vertical="top" wrapText="1"/>
    </xf>
    <xf numFmtId="49" fontId="11" fillId="9" borderId="6" xfId="0" applyNumberFormat="1" applyFont="1" applyFill="1" applyBorder="1" applyAlignment="1">
      <alignment horizontal="right" vertical="center" wrapText="1"/>
    </xf>
    <xf numFmtId="49" fontId="9" fillId="3" borderId="6" xfId="0" applyNumberFormat="1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top" wrapText="1"/>
    </xf>
    <xf numFmtId="49" fontId="11" fillId="8" borderId="9" xfId="0" applyNumberFormat="1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left" wrapText="1"/>
    </xf>
    <xf numFmtId="49" fontId="11" fillId="9" borderId="9" xfId="0" applyNumberFormat="1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9" fontId="11" fillId="6" borderId="4" xfId="0" applyNumberFormat="1" applyFont="1" applyFill="1" applyBorder="1" applyAlignment="1">
      <alignment horizontal="center" vertical="center" wrapText="1"/>
    </xf>
    <xf numFmtId="49" fontId="11" fillId="9" borderId="4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justify" vertical="top" wrapText="1"/>
    </xf>
    <xf numFmtId="49" fontId="11" fillId="9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/>
    <xf numFmtId="0" fontId="11" fillId="0" borderId="2" xfId="0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left" vertical="distributed" wrapText="1"/>
    </xf>
    <xf numFmtId="0" fontId="9" fillId="5" borderId="1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9" fillId="5" borderId="6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top" wrapText="1"/>
    </xf>
    <xf numFmtId="0" fontId="9" fillId="5" borderId="6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9" fillId="5" borderId="1" xfId="0" applyFont="1" applyFill="1" applyBorder="1"/>
    <xf numFmtId="0" fontId="9" fillId="6" borderId="6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11" fillId="0" borderId="3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/>
    <xf numFmtId="0" fontId="14" fillId="5" borderId="1" xfId="0" applyFont="1" applyFill="1" applyBorder="1"/>
    <xf numFmtId="0" fontId="9" fillId="10" borderId="6" xfId="0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5" borderId="10" xfId="0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justify" vertical="top" wrapText="1"/>
    </xf>
    <xf numFmtId="0" fontId="9" fillId="4" borderId="6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/>
    <xf numFmtId="0" fontId="9" fillId="6" borderId="8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justify" vertical="center" wrapText="1"/>
    </xf>
    <xf numFmtId="0" fontId="9" fillId="5" borderId="8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14" fillId="10" borderId="1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1" fillId="8" borderId="10" xfId="0" applyFont="1" applyFill="1" applyBorder="1" applyAlignment="1">
      <alignment horizontal="justify" vertical="center" wrapText="1"/>
    </xf>
    <xf numFmtId="0" fontId="11" fillId="8" borderId="2" xfId="0" applyFont="1" applyFill="1" applyBorder="1" applyAlignment="1">
      <alignment horizontal="justify" vertical="center" wrapText="1"/>
    </xf>
    <xf numFmtId="0" fontId="11" fillId="6" borderId="10" xfId="0" applyFont="1" applyFill="1" applyBorder="1" applyAlignment="1">
      <alignment horizontal="justify" vertical="center" wrapText="1"/>
    </xf>
    <xf numFmtId="0" fontId="11" fillId="6" borderId="2" xfId="0" applyFont="1" applyFill="1" applyBorder="1" applyAlignment="1">
      <alignment horizontal="justify" vertical="center" wrapText="1"/>
    </xf>
    <xf numFmtId="0" fontId="18" fillId="7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9" fillId="4" borderId="6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2" fillId="6" borderId="6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center" wrapText="1"/>
    </xf>
    <xf numFmtId="0" fontId="0" fillId="7" borderId="6" xfId="0" applyFill="1" applyBorder="1"/>
    <xf numFmtId="0" fontId="9" fillId="7" borderId="1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2" fillId="0" borderId="0" xfId="0" applyFont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9" fontId="9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justify" vertical="center" wrapText="1"/>
    </xf>
    <xf numFmtId="0" fontId="13" fillId="8" borderId="6" xfId="0" applyFont="1" applyFill="1" applyBorder="1" applyAlignment="1">
      <alignment horizontal="justify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49" fontId="11" fillId="6" borderId="9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 wrapText="1"/>
    </xf>
    <xf numFmtId="49" fontId="9" fillId="4" borderId="9" xfId="0" applyNumberFormat="1" applyFont="1" applyFill="1" applyBorder="1" applyAlignment="1">
      <alignment horizontal="right" vertical="center"/>
    </xf>
    <xf numFmtId="49" fontId="11" fillId="8" borderId="9" xfId="0" applyNumberFormat="1" applyFont="1" applyFill="1" applyBorder="1" applyAlignment="1">
      <alignment horizontal="right" vertical="center"/>
    </xf>
    <xf numFmtId="49" fontId="11" fillId="7" borderId="6" xfId="0" applyNumberFormat="1" applyFont="1" applyFill="1" applyBorder="1" applyAlignment="1">
      <alignment vertical="center"/>
    </xf>
    <xf numFmtId="49" fontId="11" fillId="7" borderId="9" xfId="0" applyNumberFormat="1" applyFont="1" applyFill="1" applyBorder="1" applyAlignment="1">
      <alignment vertical="center"/>
    </xf>
    <xf numFmtId="49" fontId="11" fillId="7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9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9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11" fillId="6" borderId="6" xfId="0" applyNumberFormat="1" applyFont="1" applyFill="1" applyBorder="1" applyAlignment="1">
      <alignment vertical="center"/>
    </xf>
    <xf numFmtId="49" fontId="11" fillId="6" borderId="9" xfId="0" applyNumberFormat="1" applyFont="1" applyFill="1" applyBorder="1" applyAlignment="1">
      <alignment vertical="center"/>
    </xf>
    <xf numFmtId="49" fontId="11" fillId="6" borderId="3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6" borderId="6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vertical="center" wrapText="1"/>
    </xf>
    <xf numFmtId="0" fontId="11" fillId="8" borderId="9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49" fontId="11" fillId="6" borderId="6" xfId="0" applyNumberFormat="1" applyFont="1" applyFill="1" applyBorder="1" applyAlignment="1">
      <alignment vertical="center" wrapText="1"/>
    </xf>
    <xf numFmtId="49" fontId="11" fillId="6" borderId="9" xfId="0" applyNumberFormat="1" applyFont="1" applyFill="1" applyBorder="1" applyAlignment="1">
      <alignment vertical="center" wrapText="1"/>
    </xf>
    <xf numFmtId="49" fontId="11" fillId="6" borderId="3" xfId="0" applyNumberFormat="1" applyFont="1" applyFill="1" applyBorder="1" applyAlignment="1">
      <alignment vertical="center" wrapText="1"/>
    </xf>
    <xf numFmtId="49" fontId="11" fillId="8" borderId="6" xfId="0" applyNumberFormat="1" applyFont="1" applyFill="1" applyBorder="1" applyAlignment="1">
      <alignment vertical="center" wrapText="1"/>
    </xf>
    <xf numFmtId="49" fontId="11" fillId="8" borderId="9" xfId="0" applyNumberFormat="1" applyFont="1" applyFill="1" applyBorder="1" applyAlignment="1">
      <alignment vertical="center" wrapText="1"/>
    </xf>
    <xf numFmtId="49" fontId="11" fillId="8" borderId="3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49" fontId="9" fillId="4" borderId="13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11" fillId="9" borderId="9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9" fillId="5" borderId="6" xfId="0" applyNumberFormat="1" applyFont="1" applyFill="1" applyBorder="1" applyAlignment="1">
      <alignment vertical="center" wrapText="1"/>
    </xf>
    <xf numFmtId="49" fontId="9" fillId="5" borderId="9" xfId="0" applyNumberFormat="1" applyFont="1" applyFill="1" applyBorder="1" applyAlignment="1">
      <alignment vertical="center" wrapText="1"/>
    </xf>
    <xf numFmtId="49" fontId="9" fillId="5" borderId="3" xfId="0" applyNumberFormat="1" applyFont="1" applyFill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8" borderId="6" xfId="0" applyNumberFormat="1" applyFont="1" applyFill="1" applyBorder="1" applyAlignment="1">
      <alignment vertical="center"/>
    </xf>
    <xf numFmtId="49" fontId="11" fillId="8" borderId="9" xfId="0" applyNumberFormat="1" applyFont="1" applyFill="1" applyBorder="1" applyAlignment="1">
      <alignment vertical="center"/>
    </xf>
    <xf numFmtId="49" fontId="11" fillId="8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6" borderId="6" xfId="0" applyNumberFormat="1" applyFont="1" applyFill="1" applyBorder="1" applyAlignment="1">
      <alignment vertical="center"/>
    </xf>
    <xf numFmtId="49" fontId="1" fillId="6" borderId="9" xfId="0" applyNumberFormat="1" applyFont="1" applyFill="1" applyBorder="1" applyAlignment="1">
      <alignment vertical="center"/>
    </xf>
    <xf numFmtId="49" fontId="1" fillId="6" borderId="3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49" fontId="11" fillId="5" borderId="9" xfId="0" applyNumberFormat="1" applyFont="1" applyFill="1" applyBorder="1" applyAlignment="1">
      <alignment vertical="center"/>
    </xf>
    <xf numFmtId="49" fontId="11" fillId="5" borderId="3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8" borderId="9" xfId="0" applyFont="1" applyFill="1" applyBorder="1" applyAlignment="1">
      <alignment vertical="top" wrapText="1"/>
    </xf>
    <xf numFmtId="0" fontId="11" fillId="8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vertical="center"/>
    </xf>
    <xf numFmtId="49" fontId="21" fillId="0" borderId="9" xfId="0" applyNumberFormat="1" applyFont="1" applyBorder="1" applyAlignment="1">
      <alignment vertical="center"/>
    </xf>
    <xf numFmtId="49" fontId="21" fillId="0" borderId="3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vertical="top" wrapText="1"/>
    </xf>
    <xf numFmtId="1" fontId="9" fillId="3" borderId="3" xfId="0" applyNumberFormat="1" applyFont="1" applyFill="1" applyBorder="1" applyAlignment="1"/>
    <xf numFmtId="1" fontId="9" fillId="5" borderId="3" xfId="0" applyNumberFormat="1" applyFont="1" applyFill="1" applyBorder="1" applyAlignment="1"/>
    <xf numFmtId="1" fontId="11" fillId="0" borderId="3" xfId="0" applyNumberFormat="1" applyFont="1" applyBorder="1" applyAlignment="1"/>
    <xf numFmtId="1" fontId="11" fillId="3" borderId="3" xfId="0" applyNumberFormat="1" applyFont="1" applyFill="1" applyBorder="1" applyAlignment="1"/>
    <xf numFmtId="1" fontId="11" fillId="5" borderId="3" xfId="0" applyNumberFormat="1" applyFont="1" applyFill="1" applyBorder="1" applyAlignment="1"/>
    <xf numFmtId="1" fontId="9" fillId="6" borderId="3" xfId="0" applyNumberFormat="1" applyFont="1" applyFill="1" applyBorder="1" applyAlignment="1"/>
    <xf numFmtId="1" fontId="11" fillId="8" borderId="2" xfId="0" applyNumberFormat="1" applyFont="1" applyFill="1" applyBorder="1" applyAlignment="1"/>
    <xf numFmtId="1" fontId="11" fillId="8" borderId="1" xfId="0" applyNumberFormat="1" applyFont="1" applyFill="1" applyBorder="1" applyAlignment="1"/>
    <xf numFmtId="1" fontId="11" fillId="10" borderId="3" xfId="0" applyNumberFormat="1" applyFont="1" applyFill="1" applyBorder="1" applyAlignment="1"/>
    <xf numFmtId="1" fontId="11" fillId="8" borderId="3" xfId="0" applyNumberFormat="1" applyFont="1" applyFill="1" applyBorder="1" applyAlignment="1"/>
    <xf numFmtId="1" fontId="9" fillId="4" borderId="3" xfId="0" applyNumberFormat="1" applyFont="1" applyFill="1" applyBorder="1" applyAlignment="1"/>
    <xf numFmtId="1" fontId="9" fillId="6" borderId="1" xfId="0" applyNumberFormat="1" applyFont="1" applyFill="1" applyBorder="1" applyAlignment="1"/>
    <xf numFmtId="1" fontId="11" fillId="6" borderId="3" xfId="0" applyNumberFormat="1" applyFont="1" applyFill="1" applyBorder="1" applyAlignment="1">
      <alignment vertical="center"/>
    </xf>
    <xf numFmtId="1" fontId="9" fillId="7" borderId="3" xfId="0" applyNumberFormat="1" applyFont="1" applyFill="1" applyBorder="1" applyAlignment="1"/>
    <xf numFmtId="0" fontId="11" fillId="8" borderId="6" xfId="0" applyFont="1" applyFill="1" applyBorder="1" applyAlignment="1">
      <alignment horizontal="justify" vertical="center" wrapText="1"/>
    </xf>
    <xf numFmtId="1" fontId="11" fillId="6" borderId="1" xfId="0" applyNumberFormat="1" applyFont="1" applyFill="1" applyBorder="1" applyAlignment="1">
      <alignment horizontal="center" vertical="center"/>
    </xf>
    <xf numFmtId="1" fontId="11" fillId="11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2" fontId="1" fillId="2" borderId="1" xfId="1" applyNumberFormat="1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1" fillId="0" borderId="6" xfId="0" applyFont="1" applyBorder="1" applyAlignment="1">
      <alignment vertical="top" wrapText="1"/>
    </xf>
    <xf numFmtId="0" fontId="21" fillId="0" borderId="6" xfId="0" applyFont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vertical="center"/>
    </xf>
    <xf numFmtId="49" fontId="11" fillId="3" borderId="9" xfId="0" applyNumberFormat="1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 wrapText="1"/>
    </xf>
    <xf numFmtId="49" fontId="11" fillId="5" borderId="9" xfId="0" applyNumberFormat="1" applyFont="1" applyFill="1" applyBorder="1" applyAlignment="1">
      <alignment vertical="center" wrapText="1"/>
    </xf>
    <xf numFmtId="49" fontId="11" fillId="5" borderId="3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9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top" wrapText="1"/>
    </xf>
    <xf numFmtId="49" fontId="1" fillId="11" borderId="6" xfId="0" applyNumberFormat="1" applyFont="1" applyFill="1" applyBorder="1" applyAlignment="1">
      <alignment horizontal="right" vertical="center"/>
    </xf>
    <xf numFmtId="49" fontId="1" fillId="11" borderId="9" xfId="0" applyNumberFormat="1" applyFont="1" applyFill="1" applyBorder="1" applyAlignment="1">
      <alignment horizontal="right" vertical="center"/>
    </xf>
    <xf numFmtId="49" fontId="1" fillId="11" borderId="3" xfId="0" applyNumberFormat="1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top" wrapText="1"/>
    </xf>
    <xf numFmtId="49" fontId="11" fillId="11" borderId="6" xfId="0" applyNumberFormat="1" applyFont="1" applyFill="1" applyBorder="1" applyAlignment="1">
      <alignment horizontal="right" vertical="center"/>
    </xf>
    <xf numFmtId="49" fontId="11" fillId="11" borderId="9" xfId="0" applyNumberFormat="1" applyFont="1" applyFill="1" applyBorder="1" applyAlignment="1">
      <alignment horizontal="right" vertical="center"/>
    </xf>
    <xf numFmtId="49" fontId="11" fillId="11" borderId="3" xfId="0" applyNumberFormat="1" applyFont="1" applyFill="1" applyBorder="1" applyAlignment="1">
      <alignment horizontal="left" vertical="center"/>
    </xf>
    <xf numFmtId="49" fontId="11" fillId="11" borderId="4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horizontal="right" vertical="center" wrapText="1"/>
    </xf>
    <xf numFmtId="0" fontId="11" fillId="11" borderId="18" xfId="0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49" fontId="11" fillId="9" borderId="6" xfId="0" applyNumberFormat="1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49" fontId="11" fillId="11" borderId="11" xfId="0" applyNumberFormat="1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right" vertical="center"/>
    </xf>
    <xf numFmtId="0" fontId="11" fillId="6" borderId="18" xfId="0" applyFont="1" applyFill="1" applyBorder="1" applyAlignment="1">
      <alignment horizontal="right" vertical="center"/>
    </xf>
    <xf numFmtId="49" fontId="11" fillId="6" borderId="11" xfId="0" applyNumberFormat="1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right" vertical="center"/>
    </xf>
    <xf numFmtId="0" fontId="11" fillId="8" borderId="18" xfId="0" applyFont="1" applyFill="1" applyBorder="1" applyAlignment="1">
      <alignment horizontal="right" vertical="center"/>
    </xf>
    <xf numFmtId="49" fontId="11" fillId="6" borderId="6" xfId="0" applyNumberFormat="1" applyFont="1" applyFill="1" applyBorder="1" applyAlignment="1">
      <alignment horizontal="left" vertical="center"/>
    </xf>
    <xf numFmtId="49" fontId="11" fillId="6" borderId="9" xfId="0" applyNumberFormat="1" applyFont="1" applyFill="1" applyBorder="1" applyAlignment="1">
      <alignment horizontal="left" vertical="center"/>
    </xf>
    <xf numFmtId="49" fontId="11" fillId="8" borderId="6" xfId="0" applyNumberFormat="1" applyFont="1" applyFill="1" applyBorder="1" applyAlignment="1">
      <alignment horizontal="left" vertical="center"/>
    </xf>
    <xf numFmtId="49" fontId="11" fillId="8" borderId="9" xfId="0" applyNumberFormat="1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vertical="top" wrapText="1"/>
    </xf>
    <xf numFmtId="49" fontId="11" fillId="11" borderId="6" xfId="0" applyNumberFormat="1" applyFont="1" applyFill="1" applyBorder="1" applyAlignment="1">
      <alignment horizontal="right" vertical="center" wrapText="1"/>
    </xf>
    <xf numFmtId="49" fontId="11" fillId="11" borderId="9" xfId="0" applyNumberFormat="1" applyFont="1" applyFill="1" applyBorder="1" applyAlignment="1">
      <alignment horizontal="right" vertical="center" wrapText="1"/>
    </xf>
    <xf numFmtId="49" fontId="11" fillId="11" borderId="3" xfId="0" applyNumberFormat="1" applyFont="1" applyFill="1" applyBorder="1" applyAlignment="1">
      <alignment horizontal="left" vertical="center" wrapText="1"/>
    </xf>
    <xf numFmtId="49" fontId="11" fillId="11" borderId="6" xfId="0" applyNumberFormat="1" applyFont="1" applyFill="1" applyBorder="1" applyAlignment="1">
      <alignment horizontal="left" vertical="center" wrapText="1"/>
    </xf>
    <xf numFmtId="49" fontId="11" fillId="11" borderId="9" xfId="0" applyNumberFormat="1" applyFont="1" applyFill="1" applyBorder="1" applyAlignment="1">
      <alignment horizontal="left" vertical="center" wrapText="1"/>
    </xf>
    <xf numFmtId="49" fontId="11" fillId="6" borderId="6" xfId="0" applyNumberFormat="1" applyFont="1" applyFill="1" applyBorder="1" applyAlignment="1">
      <alignment horizontal="left" vertical="center" wrapText="1"/>
    </xf>
    <xf numFmtId="49" fontId="11" fillId="6" borderId="9" xfId="0" applyNumberFormat="1" applyFont="1" applyFill="1" applyBorder="1" applyAlignment="1">
      <alignment horizontal="left" vertical="center" wrapText="1"/>
    </xf>
    <xf numFmtId="49" fontId="11" fillId="8" borderId="6" xfId="0" applyNumberFormat="1" applyFont="1" applyFill="1" applyBorder="1" applyAlignment="1">
      <alignment horizontal="left" vertical="center" wrapText="1"/>
    </xf>
    <xf numFmtId="49" fontId="11" fillId="8" borderId="9" xfId="0" applyNumberFormat="1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left" wrapText="1"/>
    </xf>
    <xf numFmtId="0" fontId="13" fillId="11" borderId="1" xfId="0" applyFont="1" applyFill="1" applyBorder="1" applyAlignment="1">
      <alignment horizontal="left" wrapText="1"/>
    </xf>
    <xf numFmtId="49" fontId="11" fillId="11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justify" vertical="top" wrapText="1"/>
    </xf>
    <xf numFmtId="49" fontId="11" fillId="11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8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" fontId="9" fillId="4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1" fillId="11" borderId="3" xfId="0" applyNumberFormat="1" applyFont="1" applyFill="1" applyBorder="1" applyAlignment="1">
      <alignment horizontal="center" vertical="center"/>
    </xf>
    <xf numFmtId="1" fontId="11" fillId="11" borderId="3" xfId="0" applyNumberFormat="1" applyFont="1" applyFill="1" applyBorder="1" applyAlignment="1">
      <alignment horizontal="center"/>
    </xf>
    <xf numFmtId="1" fontId="11" fillId="8" borderId="3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justify" vertical="top" wrapText="1"/>
    </xf>
    <xf numFmtId="0" fontId="13" fillId="8" borderId="0" xfId="0" applyFont="1" applyFill="1" applyBorder="1" applyAlignment="1">
      <alignment horizontal="center" vertical="center" wrapText="1"/>
    </xf>
    <xf numFmtId="0" fontId="8" fillId="8" borderId="0" xfId="0" applyFont="1" applyFill="1"/>
    <xf numFmtId="0" fontId="4" fillId="0" borderId="1" xfId="0" applyFont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justify" vertical="top" wrapText="1"/>
    </xf>
    <xf numFmtId="0" fontId="24" fillId="6" borderId="6" xfId="0" applyFont="1" applyFill="1" applyBorder="1" applyAlignment="1">
      <alignment horizontal="justify" vertical="top" wrapText="1"/>
    </xf>
    <xf numFmtId="49" fontId="1" fillId="6" borderId="3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justify" vertical="top" wrapText="1"/>
    </xf>
    <xf numFmtId="0" fontId="24" fillId="14" borderId="1" xfId="0" applyFont="1" applyFill="1" applyBorder="1" applyAlignment="1">
      <alignment horizontal="justify" vertical="top" wrapText="1"/>
    </xf>
    <xf numFmtId="0" fontId="1" fillId="14" borderId="1" xfId="0" applyFont="1" applyFill="1" applyBorder="1" applyAlignment="1">
      <alignment horizontal="justify" vertical="top" wrapText="1"/>
    </xf>
    <xf numFmtId="0" fontId="1" fillId="6" borderId="6" xfId="0" applyFont="1" applyFill="1" applyBorder="1" applyAlignment="1">
      <alignment horizontal="justify" vertical="top" wrapText="1"/>
    </xf>
    <xf numFmtId="0" fontId="13" fillId="6" borderId="20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" fontId="4" fillId="8" borderId="6" xfId="1" applyNumberFormat="1" applyFont="1" applyFill="1" applyBorder="1" applyAlignment="1">
      <alignment horizontal="justify" vertical="top" wrapText="1"/>
    </xf>
    <xf numFmtId="0" fontId="11" fillId="0" borderId="3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justify" vertical="top" wrapText="1"/>
    </xf>
    <xf numFmtId="49" fontId="11" fillId="5" borderId="6" xfId="0" applyNumberFormat="1" applyFont="1" applyFill="1" applyBorder="1" applyAlignment="1">
      <alignment horizontal="right" vertical="center" wrapText="1"/>
    </xf>
    <xf numFmtId="49" fontId="11" fillId="5" borderId="9" xfId="0" applyNumberFormat="1" applyFont="1" applyFill="1" applyBorder="1" applyAlignment="1">
      <alignment horizontal="righ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9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14" fillId="5" borderId="14" xfId="0" applyFont="1" applyFill="1" applyBorder="1" applyAlignment="1">
      <alignment horizontal="left" vertical="top" wrapText="1"/>
    </xf>
    <xf numFmtId="2" fontId="4" fillId="6" borderId="6" xfId="1" applyNumberFormat="1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6" borderId="6" xfId="0" applyFont="1" applyFill="1" applyBorder="1" applyAlignment="1">
      <alignment horizontal="justify" vertical="top" wrapText="1"/>
    </xf>
    <xf numFmtId="0" fontId="11" fillId="6" borderId="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center" wrapText="1"/>
    </xf>
    <xf numFmtId="0" fontId="13" fillId="6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2" fontId="9" fillId="7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top"/>
    </xf>
    <xf numFmtId="2" fontId="1" fillId="11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justify" vertical="top" wrapText="1"/>
    </xf>
    <xf numFmtId="49" fontId="11" fillId="15" borderId="6" xfId="0" applyNumberFormat="1" applyFont="1" applyFill="1" applyBorder="1" applyAlignment="1">
      <alignment horizontal="right" vertical="center" wrapText="1"/>
    </xf>
    <xf numFmtId="49" fontId="11" fillId="15" borderId="9" xfId="0" applyNumberFormat="1" applyFont="1" applyFill="1" applyBorder="1" applyAlignment="1">
      <alignment horizontal="right" vertical="center" wrapText="1"/>
    </xf>
    <xf numFmtId="49" fontId="11" fillId="15" borderId="3" xfId="0" applyNumberFormat="1" applyFont="1" applyFill="1" applyBorder="1" applyAlignment="1">
      <alignment horizontal="left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2" fontId="11" fillId="1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/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8" fillId="0" borderId="0" xfId="0" applyFont="1" applyAlignment="1"/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colors>
    <mruColors>
      <color rgb="FF66FFFF"/>
      <color rgb="FFCC99FF"/>
      <color rgb="FF6BE37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6\&#1041;&#1070;&#1044;&#1046;&#1045;&#1058;%202016&#1075;%20&#1087;&#1077;&#1088;&#1074;&#1086;&#1085;&#1086;&#109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72;%20&#1089;&#1072;&#1081;&#1090;%20&#1073;&#1102;&#1076;&#1078;&#1077;&#1090;%20&#1085;&#1072;%202015-2017/30.12.2015&#1075;/&#1073;&#1102;&#1076;&#1078;&#1077;&#1090;%20&#1087;&#1088;&#1080;&#1083;&#1086;&#1078;&#1077;&#1085;&#1080;&#1103;%20&#1085;&#1072;%202015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  <sheetName val="прил14"/>
      <sheetName val="прил15"/>
      <sheetName val="прил16"/>
    </sheetNames>
    <sheetDataSet>
      <sheetData sheetId="0"/>
      <sheetData sheetId="1"/>
      <sheetData sheetId="2"/>
      <sheetData sheetId="3"/>
      <sheetData sheetId="4"/>
      <sheetData sheetId="5"/>
      <sheetData sheetId="6">
        <row r="46">
          <cell r="A46" t="str">
            <v>НАЦИОНАЛЬНАЯ ОБОРОНА</v>
          </cell>
        </row>
        <row r="47">
          <cell r="A47" t="str">
            <v>Мобилизационная и вневойсковая подготовка</v>
          </cell>
        </row>
        <row r="48">
          <cell r="A48" t="str">
            <v>Непрограммная деятельность органов местного самоуправления</v>
          </cell>
        </row>
        <row r="49">
          <cell r="A49" t="str">
            <v>Непрограммные расходы органов местного самоуправления</v>
          </cell>
        </row>
        <row r="50">
          <cell r="A50" t="str">
            <v>Осуществление первичного воинского учета на территориях, где отсутствуют военные комиссариаты</v>
          </cell>
        </row>
        <row r="51">
          <cell r="A5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52">
          <cell r="A52" t="str">
            <v>Расходы на обеспечение деятельности (оказание услуг) муниципальных учреждений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"/>
      <sheetName val="прил12"/>
      <sheetName val="прил13"/>
      <sheetName val="прил14"/>
      <sheetName val="прил15"/>
      <sheetName val="прил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56">
          <cell r="A156" t="str">
            <v>ОБСЛУЖИВАНИЕ ГОСУДАРСТВЕННОГО И МУНИЦИПАЛЬНОГО ДОЛГА</v>
          </cell>
        </row>
        <row r="157">
          <cell r="A157" t="str">
            <v>Обслуживание гоударственного внутреннего и муниципального  долга</v>
          </cell>
        </row>
        <row r="158">
          <cell r="A158" t="str">
            <v>Непрограммная деятельность органов местного самоуправления</v>
          </cell>
        </row>
        <row r="159">
          <cell r="A159" t="str">
            <v>Непрограммные расходы  органов местного самоуправления</v>
          </cell>
        </row>
        <row r="160">
          <cell r="A160" t="str">
            <v>Обслуживание государственного (муниципального) долга</v>
          </cell>
        </row>
        <row r="161">
          <cell r="A161" t="str">
            <v>Обслуживание государственного (муниципального) долга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topLeftCell="A26" zoomScaleNormal="100" workbookViewId="0">
      <selection activeCell="D40" sqref="D40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37" t="s">
        <v>419</v>
      </c>
      <c r="D1" s="638"/>
    </row>
    <row r="2" spans="2:4" x14ac:dyDescent="0.25">
      <c r="C2" s="637" t="s">
        <v>420</v>
      </c>
      <c r="D2" s="638"/>
    </row>
    <row r="3" spans="2:4" x14ac:dyDescent="0.25">
      <c r="C3" s="637" t="s">
        <v>421</v>
      </c>
      <c r="D3" s="638"/>
    </row>
    <row r="4" spans="2:4" x14ac:dyDescent="0.25">
      <c r="C4" s="637" t="s">
        <v>422</v>
      </c>
      <c r="D4" s="638"/>
    </row>
    <row r="5" spans="2:4" x14ac:dyDescent="0.25">
      <c r="C5" s="637" t="s">
        <v>649</v>
      </c>
      <c r="D5" s="638"/>
    </row>
    <row r="6" spans="2:4" x14ac:dyDescent="0.25">
      <c r="C6" s="634" t="s">
        <v>650</v>
      </c>
      <c r="D6" s="635"/>
    </row>
    <row r="7" spans="2:4" x14ac:dyDescent="0.25">
      <c r="C7" s="634"/>
      <c r="D7" s="635"/>
    </row>
    <row r="8" spans="2:4" x14ac:dyDescent="0.25">
      <c r="C8" s="636"/>
      <c r="D8" s="636"/>
    </row>
    <row r="9" spans="2:4" x14ac:dyDescent="0.25">
      <c r="C9" s="206"/>
      <c r="D9" s="206"/>
    </row>
    <row r="10" spans="2:4" ht="18.75" x14ac:dyDescent="0.25">
      <c r="C10" s="207" t="s">
        <v>423</v>
      </c>
    </row>
    <row r="11" spans="2:4" ht="18.75" x14ac:dyDescent="0.25">
      <c r="C11" s="207" t="s">
        <v>648</v>
      </c>
    </row>
    <row r="12" spans="2:4" ht="18.75" x14ac:dyDescent="0.25">
      <c r="C12" s="207"/>
    </row>
    <row r="13" spans="2:4" x14ac:dyDescent="0.25">
      <c r="D13" s="4" t="s">
        <v>870</v>
      </c>
    </row>
    <row r="14" spans="2:4" ht="45" customHeight="1" x14ac:dyDescent="0.25">
      <c r="B14" s="120" t="s">
        <v>424</v>
      </c>
      <c r="C14" s="15" t="s">
        <v>425</v>
      </c>
      <c r="D14" s="60" t="s">
        <v>5</v>
      </c>
    </row>
    <row r="15" spans="2:4" ht="31.5" x14ac:dyDescent="0.25">
      <c r="B15" s="268" t="s">
        <v>426</v>
      </c>
      <c r="C15" s="251" t="s">
        <v>427</v>
      </c>
      <c r="D15" s="548">
        <f>SUM(D16,D19,D23,D32)</f>
        <v>0</v>
      </c>
    </row>
    <row r="16" spans="2:4" ht="31.5" hidden="1" x14ac:dyDescent="0.25">
      <c r="B16" s="269" t="s">
        <v>428</v>
      </c>
      <c r="C16" s="174" t="s">
        <v>429</v>
      </c>
      <c r="D16" s="549">
        <f>SUM(D17)</f>
        <v>0</v>
      </c>
    </row>
    <row r="17" spans="2:4" ht="31.5" hidden="1" x14ac:dyDescent="0.25">
      <c r="B17" s="270" t="s">
        <v>430</v>
      </c>
      <c r="C17" s="54" t="s">
        <v>431</v>
      </c>
      <c r="D17" s="550">
        <f>SUM(D18)</f>
        <v>0</v>
      </c>
    </row>
    <row r="18" spans="2:4" ht="31.5" hidden="1" x14ac:dyDescent="0.25">
      <c r="B18" s="271" t="s">
        <v>432</v>
      </c>
      <c r="C18" s="272" t="s">
        <v>433</v>
      </c>
      <c r="D18" s="551"/>
    </row>
    <row r="19" spans="2:4" ht="31.5" hidden="1" x14ac:dyDescent="0.25">
      <c r="B19" s="269" t="s">
        <v>434</v>
      </c>
      <c r="C19" s="174" t="s">
        <v>435</v>
      </c>
      <c r="D19" s="549">
        <f>SUM(D21)</f>
        <v>0</v>
      </c>
    </row>
    <row r="20" spans="2:4" ht="31.5" hidden="1" x14ac:dyDescent="0.25">
      <c r="B20" s="270" t="s">
        <v>436</v>
      </c>
      <c r="C20" s="54" t="s">
        <v>437</v>
      </c>
      <c r="D20" s="550">
        <f>SUM(D21)</f>
        <v>0</v>
      </c>
    </row>
    <row r="21" spans="2:4" ht="47.25" hidden="1" x14ac:dyDescent="0.25">
      <c r="B21" s="273" t="s">
        <v>438</v>
      </c>
      <c r="C21" s="197" t="s">
        <v>439</v>
      </c>
      <c r="D21" s="552">
        <f>SUM(D22)</f>
        <v>0</v>
      </c>
    </row>
    <row r="22" spans="2:4" ht="47.25" hidden="1" x14ac:dyDescent="0.25">
      <c r="B22" s="271" t="s">
        <v>440</v>
      </c>
      <c r="C22" s="272" t="s">
        <v>441</v>
      </c>
      <c r="D22" s="551"/>
    </row>
    <row r="23" spans="2:4" ht="31.5" x14ac:dyDescent="0.25">
      <c r="B23" s="269" t="s">
        <v>442</v>
      </c>
      <c r="C23" s="174" t="s">
        <v>443</v>
      </c>
      <c r="D23" s="549">
        <f>SUM(D24,D28)</f>
        <v>0</v>
      </c>
    </row>
    <row r="24" spans="2:4" ht="15.75" x14ac:dyDescent="0.25">
      <c r="B24" s="270" t="s">
        <v>444</v>
      </c>
      <c r="C24" s="54" t="s">
        <v>445</v>
      </c>
      <c r="D24" s="553">
        <f>SUM(D25)</f>
        <v>-265700839</v>
      </c>
    </row>
    <row r="25" spans="2:4" ht="15.75" x14ac:dyDescent="0.25">
      <c r="B25" s="271" t="s">
        <v>446</v>
      </c>
      <c r="C25" s="272" t="s">
        <v>447</v>
      </c>
      <c r="D25" s="554">
        <f>SUM(D26)</f>
        <v>-265700839</v>
      </c>
    </row>
    <row r="26" spans="2:4" ht="15.75" x14ac:dyDescent="0.25">
      <c r="B26" s="271" t="s">
        <v>448</v>
      </c>
      <c r="C26" s="272" t="s">
        <v>449</v>
      </c>
      <c r="D26" s="554">
        <f>SUM(D27)</f>
        <v>-265700839</v>
      </c>
    </row>
    <row r="27" spans="2:4" ht="31.5" x14ac:dyDescent="0.25">
      <c r="B27" s="271" t="s">
        <v>450</v>
      </c>
      <c r="C27" s="272" t="s">
        <v>451</v>
      </c>
      <c r="D27" s="551">
        <v>-265700839</v>
      </c>
    </row>
    <row r="28" spans="2:4" ht="15.75" x14ac:dyDescent="0.25">
      <c r="B28" s="270" t="s">
        <v>452</v>
      </c>
      <c r="C28" s="54" t="s">
        <v>453</v>
      </c>
      <c r="D28" s="553">
        <f>SUM(D29)</f>
        <v>265700839</v>
      </c>
    </row>
    <row r="29" spans="2:4" ht="15.75" x14ac:dyDescent="0.25">
      <c r="B29" s="271" t="s">
        <v>454</v>
      </c>
      <c r="C29" s="272" t="s">
        <v>455</v>
      </c>
      <c r="D29" s="555">
        <f>SUM(D30)</f>
        <v>265700839</v>
      </c>
    </row>
    <row r="30" spans="2:4" ht="15.75" x14ac:dyDescent="0.25">
      <c r="B30" s="271" t="s">
        <v>456</v>
      </c>
      <c r="C30" s="272" t="s">
        <v>457</v>
      </c>
      <c r="D30" s="555">
        <f>SUM(D31)</f>
        <v>265700839</v>
      </c>
    </row>
    <row r="31" spans="2:4" ht="31.5" x14ac:dyDescent="0.25">
      <c r="B31" s="271" t="s">
        <v>458</v>
      </c>
      <c r="C31" s="274" t="s">
        <v>459</v>
      </c>
      <c r="D31" s="551">
        <v>265700839</v>
      </c>
    </row>
    <row r="32" spans="2:4" ht="31.5" x14ac:dyDescent="0.25">
      <c r="B32" s="269" t="s">
        <v>460</v>
      </c>
      <c r="C32" s="174" t="s">
        <v>461</v>
      </c>
      <c r="D32" s="549">
        <f>SUM(D33)</f>
        <v>0</v>
      </c>
    </row>
    <row r="33" spans="2:4" ht="31.5" x14ac:dyDescent="0.25">
      <c r="B33" s="275" t="s">
        <v>462</v>
      </c>
      <c r="C33" s="276" t="s">
        <v>463</v>
      </c>
      <c r="D33" s="550">
        <f>SUM(D34,D37)</f>
        <v>0</v>
      </c>
    </row>
    <row r="34" spans="2:4" ht="31.5" x14ac:dyDescent="0.25">
      <c r="B34" s="273" t="s">
        <v>464</v>
      </c>
      <c r="C34" s="197" t="s">
        <v>465</v>
      </c>
      <c r="D34" s="552">
        <f>SUM(D35)</f>
        <v>-1500000</v>
      </c>
    </row>
    <row r="35" spans="2:4" ht="45.75" customHeight="1" x14ac:dyDescent="0.25">
      <c r="B35" s="271" t="s">
        <v>466</v>
      </c>
      <c r="C35" s="272" t="s">
        <v>467</v>
      </c>
      <c r="D35" s="554">
        <f>SUM(D36)</f>
        <v>-1500000</v>
      </c>
    </row>
    <row r="36" spans="2:4" ht="63" x14ac:dyDescent="0.25">
      <c r="B36" s="271" t="s">
        <v>468</v>
      </c>
      <c r="C36" s="272" t="s">
        <v>469</v>
      </c>
      <c r="D36" s="556">
        <v>-1500000</v>
      </c>
    </row>
    <row r="37" spans="2:4" ht="31.5" x14ac:dyDescent="0.25">
      <c r="B37" s="273" t="s">
        <v>470</v>
      </c>
      <c r="C37" s="197" t="s">
        <v>471</v>
      </c>
      <c r="D37" s="552">
        <f>SUM(D38)</f>
        <v>1500000</v>
      </c>
    </row>
    <row r="38" spans="2:4" ht="47.25" x14ac:dyDescent="0.25">
      <c r="B38" s="271" t="s">
        <v>472</v>
      </c>
      <c r="C38" s="272" t="s">
        <v>473</v>
      </c>
      <c r="D38" s="554">
        <f>SUM(D39)</f>
        <v>1500000</v>
      </c>
    </row>
    <row r="39" spans="2:4" ht="47.25" x14ac:dyDescent="0.25">
      <c r="B39" s="271" t="s">
        <v>474</v>
      </c>
      <c r="C39" s="272" t="s">
        <v>475</v>
      </c>
      <c r="D39" s="556">
        <v>1500000</v>
      </c>
    </row>
    <row r="40" spans="2:4" ht="15.75" x14ac:dyDescent="0.25">
      <c r="B40" s="277"/>
      <c r="C40" s="278" t="s">
        <v>476</v>
      </c>
      <c r="D40" s="557">
        <f>SUM(D15)</f>
        <v>0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zoomScaleNormal="100" workbookViewId="0">
      <selection activeCell="D25" sqref="D25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</cols>
  <sheetData>
    <row r="1" spans="2:4" x14ac:dyDescent="0.25">
      <c r="C1" s="641" t="s">
        <v>702</v>
      </c>
      <c r="D1" s="642"/>
    </row>
    <row r="2" spans="2:4" x14ac:dyDescent="0.25">
      <c r="C2" s="641" t="s">
        <v>486</v>
      </c>
      <c r="D2" s="642"/>
    </row>
    <row r="3" spans="2:4" x14ac:dyDescent="0.25">
      <c r="C3" s="641" t="s">
        <v>487</v>
      </c>
      <c r="D3" s="642"/>
    </row>
    <row r="4" spans="2:4" x14ac:dyDescent="0.25">
      <c r="C4" s="641" t="s">
        <v>488</v>
      </c>
      <c r="D4" s="642"/>
    </row>
    <row r="5" spans="2:4" x14ac:dyDescent="0.25">
      <c r="C5" s="641" t="s">
        <v>703</v>
      </c>
      <c r="D5" s="642"/>
    </row>
    <row r="6" spans="2:4" x14ac:dyDescent="0.25">
      <c r="C6" s="641" t="s">
        <v>704</v>
      </c>
      <c r="D6" s="642"/>
    </row>
    <row r="7" spans="2:4" x14ac:dyDescent="0.25">
      <c r="C7" s="636"/>
      <c r="D7" s="639"/>
    </row>
    <row r="8" spans="2:4" x14ac:dyDescent="0.25">
      <c r="C8" s="304"/>
      <c r="D8" s="306"/>
    </row>
    <row r="9" spans="2:4" x14ac:dyDescent="0.25">
      <c r="C9" s="669"/>
      <c r="D9" s="669"/>
    </row>
    <row r="10" spans="2:4" ht="15.75" x14ac:dyDescent="0.25">
      <c r="C10" s="670" t="s">
        <v>699</v>
      </c>
      <c r="D10" s="670"/>
    </row>
    <row r="11" spans="2:4" ht="15.75" x14ac:dyDescent="0.25">
      <c r="C11" s="307" t="s">
        <v>700</v>
      </c>
      <c r="D11" s="320"/>
    </row>
    <row r="12" spans="2:4" ht="15.75" x14ac:dyDescent="0.25">
      <c r="C12" s="671" t="s">
        <v>705</v>
      </c>
      <c r="D12" s="671"/>
    </row>
    <row r="13" spans="2:4" x14ac:dyDescent="0.25">
      <c r="C13" s="311"/>
      <c r="D13" s="311"/>
    </row>
    <row r="14" spans="2:4" x14ac:dyDescent="0.25">
      <c r="C14" s="669"/>
      <c r="D14" s="669"/>
    </row>
    <row r="15" spans="2:4" x14ac:dyDescent="0.25">
      <c r="D15" s="282" t="s">
        <v>870</v>
      </c>
    </row>
    <row r="16" spans="2:4" ht="15.75" x14ac:dyDescent="0.25">
      <c r="B16" s="168" t="s">
        <v>489</v>
      </c>
      <c r="C16" s="168" t="s">
        <v>490</v>
      </c>
      <c r="D16" s="168" t="s">
        <v>5</v>
      </c>
    </row>
    <row r="17" spans="2:4" ht="15.75" x14ac:dyDescent="0.25">
      <c r="B17" s="168">
        <v>1</v>
      </c>
      <c r="C17" s="299" t="s">
        <v>701</v>
      </c>
      <c r="D17" s="168">
        <v>908537</v>
      </c>
    </row>
    <row r="18" spans="2:4" ht="15.75" x14ac:dyDescent="0.25">
      <c r="B18" s="168">
        <v>2</v>
      </c>
      <c r="C18" s="272" t="s">
        <v>491</v>
      </c>
      <c r="D18" s="168">
        <v>303825</v>
      </c>
    </row>
    <row r="19" spans="2:4" ht="15.75" x14ac:dyDescent="0.25">
      <c r="B19" s="168">
        <v>3</v>
      </c>
      <c r="C19" s="272" t="s">
        <v>492</v>
      </c>
      <c r="D19" s="168">
        <v>850137</v>
      </c>
    </row>
    <row r="20" spans="2:4" ht="15.75" x14ac:dyDescent="0.25">
      <c r="B20" s="168">
        <v>4</v>
      </c>
      <c r="C20" s="272" t="s">
        <v>493</v>
      </c>
      <c r="D20" s="168">
        <v>525321</v>
      </c>
    </row>
    <row r="21" spans="2:4" ht="15.75" x14ac:dyDescent="0.25">
      <c r="B21" s="168">
        <v>5</v>
      </c>
      <c r="C21" s="272" t="s">
        <v>494</v>
      </c>
      <c r="D21" s="168">
        <v>365140</v>
      </c>
    </row>
    <row r="22" spans="2:4" ht="15.75" x14ac:dyDescent="0.25">
      <c r="B22" s="168">
        <v>6</v>
      </c>
      <c r="C22" s="272" t="s">
        <v>495</v>
      </c>
      <c r="D22" s="168">
        <v>366205</v>
      </c>
    </row>
    <row r="23" spans="2:4" ht="15.75" x14ac:dyDescent="0.25">
      <c r="B23" s="168">
        <v>7</v>
      </c>
      <c r="C23" s="272" t="s">
        <v>496</v>
      </c>
      <c r="D23" s="168">
        <v>428747</v>
      </c>
    </row>
    <row r="24" spans="2:4" ht="15.75" x14ac:dyDescent="0.25">
      <c r="B24" s="168">
        <v>8</v>
      </c>
      <c r="C24" s="272" t="s">
        <v>497</v>
      </c>
      <c r="D24" s="168">
        <v>675526</v>
      </c>
    </row>
    <row r="25" spans="2:4" ht="15.75" x14ac:dyDescent="0.25">
      <c r="B25" s="283"/>
      <c r="C25" s="278" t="s">
        <v>498</v>
      </c>
      <c r="D25" s="283">
        <f>SUM(D17:D24)</f>
        <v>4423438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5" zoomScaleNormal="100" workbookViewId="0">
      <selection activeCell="F27" sqref="F2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12.28515625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12.28515625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12.28515625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12.28515625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12.28515625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12.28515625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12.28515625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12.28515625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12.28515625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12.28515625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12.28515625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12.28515625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12.28515625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12.28515625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12.28515625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12.28515625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12.28515625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12.28515625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12.28515625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12.28515625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12.28515625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12.28515625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12.28515625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12.28515625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12.28515625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12.28515625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12.28515625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12.28515625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12.28515625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12.28515625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12.28515625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12.28515625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12.28515625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12.28515625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12.28515625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12.28515625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12.28515625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12.28515625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12.28515625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12.28515625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12.28515625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12.28515625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12.28515625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12.28515625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12.28515625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12.28515625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12.28515625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12.28515625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12.28515625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12.28515625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12.28515625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12.28515625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12.28515625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12.28515625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12.28515625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12.28515625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12.28515625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12.28515625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12.28515625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12.28515625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12.28515625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12.28515625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12.28515625" customWidth="1"/>
    <col min="16135" max="16135" width="13" customWidth="1"/>
  </cols>
  <sheetData>
    <row r="1" spans="1:7" x14ac:dyDescent="0.25">
      <c r="C1" s="530" t="s">
        <v>879</v>
      </c>
      <c r="D1" s="531"/>
    </row>
    <row r="2" spans="1:7" x14ac:dyDescent="0.25">
      <c r="C2" s="530" t="s">
        <v>486</v>
      </c>
      <c r="D2" s="531"/>
    </row>
    <row r="3" spans="1:7" x14ac:dyDescent="0.25">
      <c r="C3" s="530" t="s">
        <v>487</v>
      </c>
      <c r="D3" s="531"/>
    </row>
    <row r="4" spans="1:7" x14ac:dyDescent="0.25">
      <c r="C4" s="530" t="s">
        <v>488</v>
      </c>
      <c r="D4" s="531"/>
    </row>
    <row r="5" spans="1:7" x14ac:dyDescent="0.25">
      <c r="C5" s="530" t="s">
        <v>884</v>
      </c>
      <c r="D5" s="531"/>
    </row>
    <row r="6" spans="1:7" x14ac:dyDescent="0.25">
      <c r="C6" s="530" t="s">
        <v>704</v>
      </c>
      <c r="D6" s="531"/>
    </row>
    <row r="7" spans="1:7" x14ac:dyDescent="0.25">
      <c r="C7" s="669"/>
      <c r="D7" s="669"/>
    </row>
    <row r="8" spans="1:7" ht="15.75" x14ac:dyDescent="0.25">
      <c r="C8" s="218" t="s">
        <v>871</v>
      </c>
      <c r="D8" s="218"/>
      <c r="E8" s="529"/>
    </row>
    <row r="9" spans="1:7" ht="15.75" x14ac:dyDescent="0.25">
      <c r="A9" s="645" t="s">
        <v>872</v>
      </c>
      <c r="B9" s="645"/>
      <c r="C9" s="645"/>
      <c r="D9" s="645"/>
      <c r="E9" s="645"/>
      <c r="F9" s="645"/>
      <c r="G9" s="645"/>
    </row>
    <row r="10" spans="1:7" ht="15.75" x14ac:dyDescent="0.25">
      <c r="C10" s="671" t="s">
        <v>885</v>
      </c>
      <c r="D10" s="671"/>
    </row>
    <row r="11" spans="1:7" x14ac:dyDescent="0.25">
      <c r="C11" s="534"/>
      <c r="D11" s="534"/>
    </row>
    <row r="12" spans="1:7" x14ac:dyDescent="0.25">
      <c r="C12" s="669"/>
      <c r="D12" s="669"/>
    </row>
    <row r="13" spans="1:7" ht="15.75" x14ac:dyDescent="0.25">
      <c r="C13" s="534"/>
      <c r="D13" s="532"/>
      <c r="F13" s="532" t="s">
        <v>873</v>
      </c>
    </row>
    <row r="14" spans="1:7" ht="15.75" x14ac:dyDescent="0.25">
      <c r="C14" s="534"/>
      <c r="D14" s="532"/>
    </row>
    <row r="15" spans="1:7" ht="113.25" customHeight="1" x14ac:dyDescent="0.25">
      <c r="C15" s="677" t="s">
        <v>874</v>
      </c>
      <c r="D15" s="677"/>
      <c r="E15" s="677"/>
      <c r="F15" s="677"/>
    </row>
    <row r="16" spans="1:7" ht="15.75" x14ac:dyDescent="0.25">
      <c r="C16" s="541"/>
      <c r="D16" s="532"/>
    </row>
    <row r="17" spans="2:7" x14ac:dyDescent="0.25">
      <c r="D17" s="282"/>
      <c r="F17" s="282" t="s">
        <v>870</v>
      </c>
    </row>
    <row r="18" spans="2:7" x14ac:dyDescent="0.25">
      <c r="B18" s="672" t="s">
        <v>489</v>
      </c>
      <c r="C18" s="672" t="s">
        <v>490</v>
      </c>
      <c r="D18" s="672" t="s">
        <v>5</v>
      </c>
      <c r="E18" s="674" t="s">
        <v>875</v>
      </c>
      <c r="F18" s="675"/>
      <c r="G18" s="676"/>
    </row>
    <row r="19" spans="2:7" ht="84" x14ac:dyDescent="0.25">
      <c r="B19" s="673"/>
      <c r="C19" s="673"/>
      <c r="D19" s="673"/>
      <c r="E19" s="542" t="s">
        <v>876</v>
      </c>
      <c r="F19" s="542" t="s">
        <v>877</v>
      </c>
      <c r="G19" s="542" t="s">
        <v>878</v>
      </c>
    </row>
    <row r="20" spans="2:7" ht="31.5" x14ac:dyDescent="0.25">
      <c r="B20" s="533">
        <v>1</v>
      </c>
      <c r="C20" s="272" t="s">
        <v>491</v>
      </c>
      <c r="D20" s="543">
        <f>SUM(E20:G20)</f>
        <v>197667.41363211951</v>
      </c>
      <c r="E20" s="429">
        <v>5967.4136321195147</v>
      </c>
      <c r="F20" s="429">
        <v>151700</v>
      </c>
      <c r="G20" s="429">
        <v>40000</v>
      </c>
    </row>
    <row r="21" spans="2:7" ht="15.75" x14ac:dyDescent="0.25">
      <c r="B21" s="533">
        <v>2</v>
      </c>
      <c r="C21" s="272" t="s">
        <v>492</v>
      </c>
      <c r="D21" s="543">
        <f t="shared" ref="D21:D26" si="0">SUM(E21:G21)</f>
        <v>183885.52754435106</v>
      </c>
      <c r="E21" s="429">
        <v>13085.527544351075</v>
      </c>
      <c r="F21" s="429">
        <v>130800</v>
      </c>
      <c r="G21" s="429">
        <v>40000</v>
      </c>
    </row>
    <row r="22" spans="2:7" ht="15.75" x14ac:dyDescent="0.25">
      <c r="B22" s="533">
        <v>3</v>
      </c>
      <c r="C22" s="272" t="s">
        <v>493</v>
      </c>
      <c r="D22" s="543">
        <f t="shared" si="0"/>
        <v>452233.89355742297</v>
      </c>
      <c r="E22" s="429">
        <v>5133.8935574229699</v>
      </c>
      <c r="F22" s="429">
        <v>407100</v>
      </c>
      <c r="G22" s="429">
        <v>40000</v>
      </c>
    </row>
    <row r="23" spans="2:7" ht="15.75" x14ac:dyDescent="0.25">
      <c r="B23" s="533">
        <v>4</v>
      </c>
      <c r="C23" s="272" t="s">
        <v>494</v>
      </c>
      <c r="D23" s="543">
        <f t="shared" si="0"/>
        <v>237712.4183006536</v>
      </c>
      <c r="E23" s="429">
        <v>6712.418300653595</v>
      </c>
      <c r="F23" s="429">
        <v>191000</v>
      </c>
      <c r="G23" s="429">
        <v>40000</v>
      </c>
    </row>
    <row r="24" spans="2:7" ht="15.75" x14ac:dyDescent="0.25">
      <c r="B24" s="533">
        <v>5</v>
      </c>
      <c r="C24" s="272" t="s">
        <v>495</v>
      </c>
      <c r="D24" s="543">
        <f t="shared" si="0"/>
        <v>44824.08963585434</v>
      </c>
      <c r="E24" s="429">
        <v>4824.0896358543423</v>
      </c>
      <c r="F24" s="429"/>
      <c r="G24" s="429">
        <v>40000</v>
      </c>
    </row>
    <row r="25" spans="2:7" ht="15.75" x14ac:dyDescent="0.25">
      <c r="B25" s="533">
        <v>6</v>
      </c>
      <c r="C25" s="272" t="s">
        <v>496</v>
      </c>
      <c r="D25" s="543">
        <f t="shared" si="0"/>
        <v>46609.150326797389</v>
      </c>
      <c r="E25" s="429">
        <v>6609.1503267973858</v>
      </c>
      <c r="F25" s="429"/>
      <c r="G25" s="429">
        <v>40000</v>
      </c>
    </row>
    <row r="26" spans="2:7" ht="15.75" x14ac:dyDescent="0.25">
      <c r="B26" s="533">
        <v>7</v>
      </c>
      <c r="C26" s="272" t="s">
        <v>497</v>
      </c>
      <c r="D26" s="543">
        <f t="shared" si="0"/>
        <v>71507.507002801125</v>
      </c>
      <c r="E26" s="429">
        <v>5067.5070028011205</v>
      </c>
      <c r="F26" s="429">
        <v>26440</v>
      </c>
      <c r="G26" s="429">
        <v>40000</v>
      </c>
    </row>
    <row r="27" spans="2:7" ht="15.75" x14ac:dyDescent="0.25">
      <c r="B27" s="283"/>
      <c r="C27" s="278" t="s">
        <v>498</v>
      </c>
      <c r="D27" s="544">
        <f>SUM(D20:D26)</f>
        <v>1234440</v>
      </c>
      <c r="E27" s="544">
        <f>SUM(E20:E26)</f>
        <v>47399.999999999993</v>
      </c>
      <c r="F27" s="544">
        <f>SUM(F20:F26)</f>
        <v>907040</v>
      </c>
      <c r="G27" s="544">
        <f>SUM(G20:G26)</f>
        <v>280000</v>
      </c>
    </row>
  </sheetData>
  <mergeCells count="9">
    <mergeCell ref="B18:B19"/>
    <mergeCell ref="C18:C19"/>
    <mergeCell ref="D18:D19"/>
    <mergeCell ref="E18:G18"/>
    <mergeCell ref="C7:D7"/>
    <mergeCell ref="A9:G9"/>
    <mergeCell ref="C10:D10"/>
    <mergeCell ref="C12:D12"/>
    <mergeCell ref="C15:F15"/>
  </mergeCell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zoomScaleNormal="100" workbookViewId="0">
      <selection activeCell="E27" sqref="E2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12.28515625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12.28515625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12.28515625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12.28515625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12.28515625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12.28515625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12.28515625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12.28515625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12.28515625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12.28515625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12.28515625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12.28515625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12.28515625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12.28515625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12.28515625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12.28515625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12.28515625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12.28515625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12.28515625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12.28515625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12.28515625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12.28515625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12.28515625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12.28515625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12.28515625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12.28515625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12.28515625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12.28515625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12.28515625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12.28515625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12.28515625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12.28515625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12.28515625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12.28515625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12.28515625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12.28515625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12.28515625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12.28515625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12.28515625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12.28515625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12.28515625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12.28515625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12.28515625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12.28515625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12.28515625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12.28515625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12.28515625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12.28515625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12.28515625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12.28515625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12.28515625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12.28515625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12.28515625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12.28515625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12.28515625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12.28515625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12.28515625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12.28515625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12.28515625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12.28515625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12.28515625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12.28515625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12.28515625" customWidth="1"/>
    <col min="16135" max="16135" width="13" customWidth="1"/>
  </cols>
  <sheetData>
    <row r="1" spans="1:7" x14ac:dyDescent="0.25">
      <c r="C1" s="530" t="s">
        <v>879</v>
      </c>
      <c r="D1" s="531"/>
    </row>
    <row r="2" spans="1:7" x14ac:dyDescent="0.25">
      <c r="C2" s="530" t="s">
        <v>486</v>
      </c>
      <c r="D2" s="531"/>
    </row>
    <row r="3" spans="1:7" x14ac:dyDescent="0.25">
      <c r="C3" s="530" t="s">
        <v>487</v>
      </c>
      <c r="D3" s="531"/>
    </row>
    <row r="4" spans="1:7" x14ac:dyDescent="0.25">
      <c r="C4" s="530" t="s">
        <v>488</v>
      </c>
      <c r="D4" s="531"/>
    </row>
    <row r="5" spans="1:7" x14ac:dyDescent="0.25">
      <c r="C5" s="530" t="s">
        <v>884</v>
      </c>
      <c r="D5" s="531"/>
    </row>
    <row r="6" spans="1:7" x14ac:dyDescent="0.25">
      <c r="C6" s="528" t="s">
        <v>704</v>
      </c>
      <c r="D6" s="531"/>
    </row>
    <row r="7" spans="1:7" x14ac:dyDescent="0.25">
      <c r="C7" s="669"/>
      <c r="D7" s="669"/>
    </row>
    <row r="8" spans="1:7" ht="15.75" x14ac:dyDescent="0.25">
      <c r="C8" s="218" t="s">
        <v>871</v>
      </c>
      <c r="D8" s="218"/>
      <c r="E8" s="529"/>
    </row>
    <row r="9" spans="1:7" ht="15.75" x14ac:dyDescent="0.25">
      <c r="A9" s="645" t="s">
        <v>872</v>
      </c>
      <c r="B9" s="645"/>
      <c r="C9" s="645"/>
      <c r="D9" s="645"/>
      <c r="E9" s="645"/>
      <c r="F9" s="645"/>
      <c r="G9" s="645"/>
    </row>
    <row r="10" spans="1:7" ht="15.75" x14ac:dyDescent="0.25">
      <c r="C10" s="671" t="s">
        <v>885</v>
      </c>
      <c r="D10" s="671"/>
    </row>
    <row r="11" spans="1:7" x14ac:dyDescent="0.25">
      <c r="C11" s="534"/>
      <c r="D11" s="534"/>
    </row>
    <row r="12" spans="1:7" x14ac:dyDescent="0.25">
      <c r="C12" s="669"/>
      <c r="D12" s="669"/>
    </row>
    <row r="13" spans="1:7" ht="15.75" x14ac:dyDescent="0.25">
      <c r="C13" s="534"/>
      <c r="D13" s="532"/>
      <c r="F13" s="532" t="s">
        <v>882</v>
      </c>
    </row>
    <row r="14" spans="1:7" ht="15.75" x14ac:dyDescent="0.25">
      <c r="C14" s="534"/>
      <c r="D14" s="532"/>
    </row>
    <row r="15" spans="1:7" ht="148.5" customHeight="1" x14ac:dyDescent="0.25">
      <c r="C15" s="677" t="s">
        <v>883</v>
      </c>
      <c r="D15" s="677"/>
      <c r="E15" s="677"/>
      <c r="F15" s="677"/>
    </row>
    <row r="16" spans="1:7" ht="15.75" x14ac:dyDescent="0.25">
      <c r="C16" s="541"/>
      <c r="D16" s="532"/>
    </row>
    <row r="17" spans="2:7" x14ac:dyDescent="0.25">
      <c r="D17" s="282"/>
      <c r="F17" s="282" t="s">
        <v>870</v>
      </c>
    </row>
    <row r="18" spans="2:7" ht="15.75" customHeight="1" x14ac:dyDescent="0.25">
      <c r="B18" s="672" t="s">
        <v>489</v>
      </c>
      <c r="C18" s="672" t="s">
        <v>490</v>
      </c>
      <c r="D18" s="672" t="s">
        <v>5</v>
      </c>
      <c r="E18" s="674" t="s">
        <v>875</v>
      </c>
      <c r="F18" s="675"/>
      <c r="G18" s="676"/>
    </row>
    <row r="19" spans="2:7" ht="96" customHeight="1" x14ac:dyDescent="0.25">
      <c r="B19" s="673"/>
      <c r="C19" s="673"/>
      <c r="D19" s="673"/>
      <c r="E19" s="542" t="s">
        <v>876</v>
      </c>
      <c r="F19" s="542" t="s">
        <v>877</v>
      </c>
      <c r="G19" s="542" t="s">
        <v>878</v>
      </c>
    </row>
    <row r="20" spans="2:7" ht="16.5" customHeight="1" x14ac:dyDescent="0.25">
      <c r="B20" s="533">
        <v>1</v>
      </c>
      <c r="C20" s="272" t="s">
        <v>491</v>
      </c>
      <c r="D20" s="543">
        <f>SUM(E20:G20)</f>
        <v>5967.4136321195147</v>
      </c>
      <c r="E20" s="429">
        <v>5967.4136321195147</v>
      </c>
      <c r="F20" s="429"/>
      <c r="G20" s="429"/>
    </row>
    <row r="21" spans="2:7" ht="15.75" x14ac:dyDescent="0.25">
      <c r="B21" s="533">
        <v>2</v>
      </c>
      <c r="C21" s="272" t="s">
        <v>492</v>
      </c>
      <c r="D21" s="543">
        <f t="shared" ref="D21:D26" si="0">SUM(E21:G21)</f>
        <v>46464.527544351076</v>
      </c>
      <c r="E21" s="429">
        <v>13085.527544351075</v>
      </c>
      <c r="F21" s="429"/>
      <c r="G21" s="429">
        <v>33379</v>
      </c>
    </row>
    <row r="22" spans="2:7" ht="15.75" x14ac:dyDescent="0.25">
      <c r="B22" s="533">
        <v>3</v>
      </c>
      <c r="C22" s="272" t="s">
        <v>493</v>
      </c>
      <c r="D22" s="543">
        <f t="shared" si="0"/>
        <v>5133.8935574229699</v>
      </c>
      <c r="E22" s="429">
        <v>5133.8935574229699</v>
      </c>
      <c r="F22" s="429"/>
      <c r="G22" s="429"/>
    </row>
    <row r="23" spans="2:7" ht="15.75" x14ac:dyDescent="0.25">
      <c r="B23" s="533">
        <v>4</v>
      </c>
      <c r="C23" s="272" t="s">
        <v>494</v>
      </c>
      <c r="D23" s="543">
        <f t="shared" si="0"/>
        <v>6712.418300653595</v>
      </c>
      <c r="E23" s="429">
        <v>6712.418300653595</v>
      </c>
      <c r="F23" s="429"/>
      <c r="G23" s="429"/>
    </row>
    <row r="24" spans="2:7" ht="15.75" x14ac:dyDescent="0.25">
      <c r="B24" s="533">
        <v>5</v>
      </c>
      <c r="C24" s="272" t="s">
        <v>495</v>
      </c>
      <c r="D24" s="543">
        <f t="shared" si="0"/>
        <v>69624.08963585434</v>
      </c>
      <c r="E24" s="429">
        <v>4824.0896358543423</v>
      </c>
      <c r="F24" s="429">
        <v>64800</v>
      </c>
      <c r="G24" s="429"/>
    </row>
    <row r="25" spans="2:7" ht="15.75" x14ac:dyDescent="0.25">
      <c r="B25" s="533">
        <v>6</v>
      </c>
      <c r="C25" s="272" t="s">
        <v>496</v>
      </c>
      <c r="D25" s="543">
        <f t="shared" si="0"/>
        <v>44409.150326797389</v>
      </c>
      <c r="E25" s="429">
        <v>6609.1503267973858</v>
      </c>
      <c r="F25" s="429">
        <v>37800</v>
      </c>
      <c r="G25" s="429"/>
    </row>
    <row r="26" spans="2:7" ht="15.75" x14ac:dyDescent="0.25">
      <c r="B26" s="533">
        <v>7</v>
      </c>
      <c r="C26" s="272" t="s">
        <v>497</v>
      </c>
      <c r="D26" s="543">
        <f t="shared" si="0"/>
        <v>5067.5070028011205</v>
      </c>
      <c r="E26" s="429">
        <v>5067.5070028011205</v>
      </c>
      <c r="F26" s="429"/>
      <c r="G26" s="429"/>
    </row>
    <row r="27" spans="2:7" ht="15.75" x14ac:dyDescent="0.25">
      <c r="B27" s="283"/>
      <c r="C27" s="278" t="s">
        <v>498</v>
      </c>
      <c r="D27" s="544">
        <f>SUM(D20:D26)</f>
        <v>183379</v>
      </c>
      <c r="E27" s="544">
        <f>SUM(E20:E26)</f>
        <v>47399.999999999993</v>
      </c>
      <c r="F27" s="544">
        <f>SUM(F20:F26)</f>
        <v>102600</v>
      </c>
      <c r="G27" s="544">
        <f>SUM(G20:G26)</f>
        <v>33379</v>
      </c>
    </row>
  </sheetData>
  <mergeCells count="9">
    <mergeCell ref="B18:B19"/>
    <mergeCell ref="C18:C19"/>
    <mergeCell ref="D18:D19"/>
    <mergeCell ref="E18:G18"/>
    <mergeCell ref="C7:D7"/>
    <mergeCell ref="A9:G9"/>
    <mergeCell ref="C10:D10"/>
    <mergeCell ref="C12:D12"/>
    <mergeCell ref="C15:F15"/>
  </mergeCell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zoomScaleNormal="100" workbookViewId="0">
      <selection activeCell="E20" sqref="E20:E26"/>
    </sheetView>
  </sheetViews>
  <sheetFormatPr defaultRowHeight="15" x14ac:dyDescent="0.25"/>
  <cols>
    <col min="2" max="2" width="7.140625" customWidth="1"/>
    <col min="3" max="3" width="47" customWidth="1"/>
    <col min="4" max="4" width="14.85546875" customWidth="1"/>
    <col min="5" max="5" width="19.5703125" customWidth="1"/>
    <col min="256" max="256" width="7.140625" customWidth="1"/>
    <col min="257" max="257" width="47" customWidth="1"/>
    <col min="258" max="258" width="14.85546875" customWidth="1"/>
    <col min="259" max="259" width="18.5703125" customWidth="1"/>
    <col min="260" max="261" width="0" hidden="1" customWidth="1"/>
    <col min="512" max="512" width="7.140625" customWidth="1"/>
    <col min="513" max="513" width="47" customWidth="1"/>
    <col min="514" max="514" width="14.85546875" customWidth="1"/>
    <col min="515" max="515" width="18.5703125" customWidth="1"/>
    <col min="516" max="517" width="0" hidden="1" customWidth="1"/>
    <col min="768" max="768" width="7.140625" customWidth="1"/>
    <col min="769" max="769" width="47" customWidth="1"/>
    <col min="770" max="770" width="14.85546875" customWidth="1"/>
    <col min="771" max="771" width="18.5703125" customWidth="1"/>
    <col min="772" max="773" width="0" hidden="1" customWidth="1"/>
    <col min="1024" max="1024" width="7.140625" customWidth="1"/>
    <col min="1025" max="1025" width="47" customWidth="1"/>
    <col min="1026" max="1026" width="14.85546875" customWidth="1"/>
    <col min="1027" max="1027" width="18.5703125" customWidth="1"/>
    <col min="1028" max="1029" width="0" hidden="1" customWidth="1"/>
    <col min="1280" max="1280" width="7.140625" customWidth="1"/>
    <col min="1281" max="1281" width="47" customWidth="1"/>
    <col min="1282" max="1282" width="14.85546875" customWidth="1"/>
    <col min="1283" max="1283" width="18.5703125" customWidth="1"/>
    <col min="1284" max="1285" width="0" hidden="1" customWidth="1"/>
    <col min="1536" max="1536" width="7.140625" customWidth="1"/>
    <col min="1537" max="1537" width="47" customWidth="1"/>
    <col min="1538" max="1538" width="14.85546875" customWidth="1"/>
    <col min="1539" max="1539" width="18.5703125" customWidth="1"/>
    <col min="1540" max="1541" width="0" hidden="1" customWidth="1"/>
    <col min="1792" max="1792" width="7.140625" customWidth="1"/>
    <col min="1793" max="1793" width="47" customWidth="1"/>
    <col min="1794" max="1794" width="14.85546875" customWidth="1"/>
    <col min="1795" max="1795" width="18.5703125" customWidth="1"/>
    <col min="1796" max="1797" width="0" hidden="1" customWidth="1"/>
    <col min="2048" max="2048" width="7.140625" customWidth="1"/>
    <col min="2049" max="2049" width="47" customWidth="1"/>
    <col min="2050" max="2050" width="14.85546875" customWidth="1"/>
    <col min="2051" max="2051" width="18.5703125" customWidth="1"/>
    <col min="2052" max="2053" width="0" hidden="1" customWidth="1"/>
    <col min="2304" max="2304" width="7.140625" customWidth="1"/>
    <col min="2305" max="2305" width="47" customWidth="1"/>
    <col min="2306" max="2306" width="14.85546875" customWidth="1"/>
    <col min="2307" max="2307" width="18.5703125" customWidth="1"/>
    <col min="2308" max="2309" width="0" hidden="1" customWidth="1"/>
    <col min="2560" max="2560" width="7.140625" customWidth="1"/>
    <col min="2561" max="2561" width="47" customWidth="1"/>
    <col min="2562" max="2562" width="14.85546875" customWidth="1"/>
    <col min="2563" max="2563" width="18.5703125" customWidth="1"/>
    <col min="2564" max="2565" width="0" hidden="1" customWidth="1"/>
    <col min="2816" max="2816" width="7.140625" customWidth="1"/>
    <col min="2817" max="2817" width="47" customWidth="1"/>
    <col min="2818" max="2818" width="14.85546875" customWidth="1"/>
    <col min="2819" max="2819" width="18.5703125" customWidth="1"/>
    <col min="2820" max="2821" width="0" hidden="1" customWidth="1"/>
    <col min="3072" max="3072" width="7.140625" customWidth="1"/>
    <col min="3073" max="3073" width="47" customWidth="1"/>
    <col min="3074" max="3074" width="14.85546875" customWidth="1"/>
    <col min="3075" max="3075" width="18.5703125" customWidth="1"/>
    <col min="3076" max="3077" width="0" hidden="1" customWidth="1"/>
    <col min="3328" max="3328" width="7.140625" customWidth="1"/>
    <col min="3329" max="3329" width="47" customWidth="1"/>
    <col min="3330" max="3330" width="14.85546875" customWidth="1"/>
    <col min="3331" max="3331" width="18.5703125" customWidth="1"/>
    <col min="3332" max="3333" width="0" hidden="1" customWidth="1"/>
    <col min="3584" max="3584" width="7.140625" customWidth="1"/>
    <col min="3585" max="3585" width="47" customWidth="1"/>
    <col min="3586" max="3586" width="14.85546875" customWidth="1"/>
    <col min="3587" max="3587" width="18.5703125" customWidth="1"/>
    <col min="3588" max="3589" width="0" hidden="1" customWidth="1"/>
    <col min="3840" max="3840" width="7.140625" customWidth="1"/>
    <col min="3841" max="3841" width="47" customWidth="1"/>
    <col min="3842" max="3842" width="14.85546875" customWidth="1"/>
    <col min="3843" max="3843" width="18.5703125" customWidth="1"/>
    <col min="3844" max="3845" width="0" hidden="1" customWidth="1"/>
    <col min="4096" max="4096" width="7.140625" customWidth="1"/>
    <col min="4097" max="4097" width="47" customWidth="1"/>
    <col min="4098" max="4098" width="14.85546875" customWidth="1"/>
    <col min="4099" max="4099" width="18.5703125" customWidth="1"/>
    <col min="4100" max="4101" width="0" hidden="1" customWidth="1"/>
    <col min="4352" max="4352" width="7.140625" customWidth="1"/>
    <col min="4353" max="4353" width="47" customWidth="1"/>
    <col min="4354" max="4354" width="14.85546875" customWidth="1"/>
    <col min="4355" max="4355" width="18.5703125" customWidth="1"/>
    <col min="4356" max="4357" width="0" hidden="1" customWidth="1"/>
    <col min="4608" max="4608" width="7.140625" customWidth="1"/>
    <col min="4609" max="4609" width="47" customWidth="1"/>
    <col min="4610" max="4610" width="14.85546875" customWidth="1"/>
    <col min="4611" max="4611" width="18.5703125" customWidth="1"/>
    <col min="4612" max="4613" width="0" hidden="1" customWidth="1"/>
    <col min="4864" max="4864" width="7.140625" customWidth="1"/>
    <col min="4865" max="4865" width="47" customWidth="1"/>
    <col min="4866" max="4866" width="14.85546875" customWidth="1"/>
    <col min="4867" max="4867" width="18.5703125" customWidth="1"/>
    <col min="4868" max="4869" width="0" hidden="1" customWidth="1"/>
    <col min="5120" max="5120" width="7.140625" customWidth="1"/>
    <col min="5121" max="5121" width="47" customWidth="1"/>
    <col min="5122" max="5122" width="14.85546875" customWidth="1"/>
    <col min="5123" max="5123" width="18.5703125" customWidth="1"/>
    <col min="5124" max="5125" width="0" hidden="1" customWidth="1"/>
    <col min="5376" max="5376" width="7.140625" customWidth="1"/>
    <col min="5377" max="5377" width="47" customWidth="1"/>
    <col min="5378" max="5378" width="14.85546875" customWidth="1"/>
    <col min="5379" max="5379" width="18.5703125" customWidth="1"/>
    <col min="5380" max="5381" width="0" hidden="1" customWidth="1"/>
    <col min="5632" max="5632" width="7.140625" customWidth="1"/>
    <col min="5633" max="5633" width="47" customWidth="1"/>
    <col min="5634" max="5634" width="14.85546875" customWidth="1"/>
    <col min="5635" max="5635" width="18.5703125" customWidth="1"/>
    <col min="5636" max="5637" width="0" hidden="1" customWidth="1"/>
    <col min="5888" max="5888" width="7.140625" customWidth="1"/>
    <col min="5889" max="5889" width="47" customWidth="1"/>
    <col min="5890" max="5890" width="14.85546875" customWidth="1"/>
    <col min="5891" max="5891" width="18.5703125" customWidth="1"/>
    <col min="5892" max="5893" width="0" hidden="1" customWidth="1"/>
    <col min="6144" max="6144" width="7.140625" customWidth="1"/>
    <col min="6145" max="6145" width="47" customWidth="1"/>
    <col min="6146" max="6146" width="14.85546875" customWidth="1"/>
    <col min="6147" max="6147" width="18.5703125" customWidth="1"/>
    <col min="6148" max="6149" width="0" hidden="1" customWidth="1"/>
    <col min="6400" max="6400" width="7.140625" customWidth="1"/>
    <col min="6401" max="6401" width="47" customWidth="1"/>
    <col min="6402" max="6402" width="14.85546875" customWidth="1"/>
    <col min="6403" max="6403" width="18.5703125" customWidth="1"/>
    <col min="6404" max="6405" width="0" hidden="1" customWidth="1"/>
    <col min="6656" max="6656" width="7.140625" customWidth="1"/>
    <col min="6657" max="6657" width="47" customWidth="1"/>
    <col min="6658" max="6658" width="14.85546875" customWidth="1"/>
    <col min="6659" max="6659" width="18.5703125" customWidth="1"/>
    <col min="6660" max="6661" width="0" hidden="1" customWidth="1"/>
    <col min="6912" max="6912" width="7.140625" customWidth="1"/>
    <col min="6913" max="6913" width="47" customWidth="1"/>
    <col min="6914" max="6914" width="14.85546875" customWidth="1"/>
    <col min="6915" max="6915" width="18.5703125" customWidth="1"/>
    <col min="6916" max="6917" width="0" hidden="1" customWidth="1"/>
    <col min="7168" max="7168" width="7.140625" customWidth="1"/>
    <col min="7169" max="7169" width="47" customWidth="1"/>
    <col min="7170" max="7170" width="14.85546875" customWidth="1"/>
    <col min="7171" max="7171" width="18.5703125" customWidth="1"/>
    <col min="7172" max="7173" width="0" hidden="1" customWidth="1"/>
    <col min="7424" max="7424" width="7.140625" customWidth="1"/>
    <col min="7425" max="7425" width="47" customWidth="1"/>
    <col min="7426" max="7426" width="14.85546875" customWidth="1"/>
    <col min="7427" max="7427" width="18.5703125" customWidth="1"/>
    <col min="7428" max="7429" width="0" hidden="1" customWidth="1"/>
    <col min="7680" max="7680" width="7.140625" customWidth="1"/>
    <col min="7681" max="7681" width="47" customWidth="1"/>
    <col min="7682" max="7682" width="14.85546875" customWidth="1"/>
    <col min="7683" max="7683" width="18.5703125" customWidth="1"/>
    <col min="7684" max="7685" width="0" hidden="1" customWidth="1"/>
    <col min="7936" max="7936" width="7.140625" customWidth="1"/>
    <col min="7937" max="7937" width="47" customWidth="1"/>
    <col min="7938" max="7938" width="14.85546875" customWidth="1"/>
    <col min="7939" max="7939" width="18.5703125" customWidth="1"/>
    <col min="7940" max="7941" width="0" hidden="1" customWidth="1"/>
    <col min="8192" max="8192" width="7.140625" customWidth="1"/>
    <col min="8193" max="8193" width="47" customWidth="1"/>
    <col min="8194" max="8194" width="14.85546875" customWidth="1"/>
    <col min="8195" max="8195" width="18.5703125" customWidth="1"/>
    <col min="8196" max="8197" width="0" hidden="1" customWidth="1"/>
    <col min="8448" max="8448" width="7.140625" customWidth="1"/>
    <col min="8449" max="8449" width="47" customWidth="1"/>
    <col min="8450" max="8450" width="14.85546875" customWidth="1"/>
    <col min="8451" max="8451" width="18.5703125" customWidth="1"/>
    <col min="8452" max="8453" width="0" hidden="1" customWidth="1"/>
    <col min="8704" max="8704" width="7.140625" customWidth="1"/>
    <col min="8705" max="8705" width="47" customWidth="1"/>
    <col min="8706" max="8706" width="14.85546875" customWidth="1"/>
    <col min="8707" max="8707" width="18.5703125" customWidth="1"/>
    <col min="8708" max="8709" width="0" hidden="1" customWidth="1"/>
    <col min="8960" max="8960" width="7.140625" customWidth="1"/>
    <col min="8961" max="8961" width="47" customWidth="1"/>
    <col min="8962" max="8962" width="14.85546875" customWidth="1"/>
    <col min="8963" max="8963" width="18.5703125" customWidth="1"/>
    <col min="8964" max="8965" width="0" hidden="1" customWidth="1"/>
    <col min="9216" max="9216" width="7.140625" customWidth="1"/>
    <col min="9217" max="9217" width="47" customWidth="1"/>
    <col min="9218" max="9218" width="14.85546875" customWidth="1"/>
    <col min="9219" max="9219" width="18.5703125" customWidth="1"/>
    <col min="9220" max="9221" width="0" hidden="1" customWidth="1"/>
    <col min="9472" max="9472" width="7.140625" customWidth="1"/>
    <col min="9473" max="9473" width="47" customWidth="1"/>
    <col min="9474" max="9474" width="14.85546875" customWidth="1"/>
    <col min="9475" max="9475" width="18.5703125" customWidth="1"/>
    <col min="9476" max="9477" width="0" hidden="1" customWidth="1"/>
    <col min="9728" max="9728" width="7.140625" customWidth="1"/>
    <col min="9729" max="9729" width="47" customWidth="1"/>
    <col min="9730" max="9730" width="14.85546875" customWidth="1"/>
    <col min="9731" max="9731" width="18.5703125" customWidth="1"/>
    <col min="9732" max="9733" width="0" hidden="1" customWidth="1"/>
    <col min="9984" max="9984" width="7.140625" customWidth="1"/>
    <col min="9985" max="9985" width="47" customWidth="1"/>
    <col min="9986" max="9986" width="14.85546875" customWidth="1"/>
    <col min="9987" max="9987" width="18.5703125" customWidth="1"/>
    <col min="9988" max="9989" width="0" hidden="1" customWidth="1"/>
    <col min="10240" max="10240" width="7.140625" customWidth="1"/>
    <col min="10241" max="10241" width="47" customWidth="1"/>
    <col min="10242" max="10242" width="14.85546875" customWidth="1"/>
    <col min="10243" max="10243" width="18.5703125" customWidth="1"/>
    <col min="10244" max="10245" width="0" hidden="1" customWidth="1"/>
    <col min="10496" max="10496" width="7.140625" customWidth="1"/>
    <col min="10497" max="10497" width="47" customWidth="1"/>
    <col min="10498" max="10498" width="14.85546875" customWidth="1"/>
    <col min="10499" max="10499" width="18.5703125" customWidth="1"/>
    <col min="10500" max="10501" width="0" hidden="1" customWidth="1"/>
    <col min="10752" max="10752" width="7.140625" customWidth="1"/>
    <col min="10753" max="10753" width="47" customWidth="1"/>
    <col min="10754" max="10754" width="14.85546875" customWidth="1"/>
    <col min="10755" max="10755" width="18.5703125" customWidth="1"/>
    <col min="10756" max="10757" width="0" hidden="1" customWidth="1"/>
    <col min="11008" max="11008" width="7.140625" customWidth="1"/>
    <col min="11009" max="11009" width="47" customWidth="1"/>
    <col min="11010" max="11010" width="14.85546875" customWidth="1"/>
    <col min="11011" max="11011" width="18.5703125" customWidth="1"/>
    <col min="11012" max="11013" width="0" hidden="1" customWidth="1"/>
    <col min="11264" max="11264" width="7.140625" customWidth="1"/>
    <col min="11265" max="11265" width="47" customWidth="1"/>
    <col min="11266" max="11266" width="14.85546875" customWidth="1"/>
    <col min="11267" max="11267" width="18.5703125" customWidth="1"/>
    <col min="11268" max="11269" width="0" hidden="1" customWidth="1"/>
    <col min="11520" max="11520" width="7.140625" customWidth="1"/>
    <col min="11521" max="11521" width="47" customWidth="1"/>
    <col min="11522" max="11522" width="14.85546875" customWidth="1"/>
    <col min="11523" max="11523" width="18.5703125" customWidth="1"/>
    <col min="11524" max="11525" width="0" hidden="1" customWidth="1"/>
    <col min="11776" max="11776" width="7.140625" customWidth="1"/>
    <col min="11777" max="11777" width="47" customWidth="1"/>
    <col min="11778" max="11778" width="14.85546875" customWidth="1"/>
    <col min="11779" max="11779" width="18.5703125" customWidth="1"/>
    <col min="11780" max="11781" width="0" hidden="1" customWidth="1"/>
    <col min="12032" max="12032" width="7.140625" customWidth="1"/>
    <col min="12033" max="12033" width="47" customWidth="1"/>
    <col min="12034" max="12034" width="14.85546875" customWidth="1"/>
    <col min="12035" max="12035" width="18.5703125" customWidth="1"/>
    <col min="12036" max="12037" width="0" hidden="1" customWidth="1"/>
    <col min="12288" max="12288" width="7.140625" customWidth="1"/>
    <col min="12289" max="12289" width="47" customWidth="1"/>
    <col min="12290" max="12290" width="14.85546875" customWidth="1"/>
    <col min="12291" max="12291" width="18.5703125" customWidth="1"/>
    <col min="12292" max="12293" width="0" hidden="1" customWidth="1"/>
    <col min="12544" max="12544" width="7.140625" customWidth="1"/>
    <col min="12545" max="12545" width="47" customWidth="1"/>
    <col min="12546" max="12546" width="14.85546875" customWidth="1"/>
    <col min="12547" max="12547" width="18.5703125" customWidth="1"/>
    <col min="12548" max="12549" width="0" hidden="1" customWidth="1"/>
    <col min="12800" max="12800" width="7.140625" customWidth="1"/>
    <col min="12801" max="12801" width="47" customWidth="1"/>
    <col min="12802" max="12802" width="14.85546875" customWidth="1"/>
    <col min="12803" max="12803" width="18.5703125" customWidth="1"/>
    <col min="12804" max="12805" width="0" hidden="1" customWidth="1"/>
    <col min="13056" max="13056" width="7.140625" customWidth="1"/>
    <col min="13057" max="13057" width="47" customWidth="1"/>
    <col min="13058" max="13058" width="14.85546875" customWidth="1"/>
    <col min="13059" max="13059" width="18.5703125" customWidth="1"/>
    <col min="13060" max="13061" width="0" hidden="1" customWidth="1"/>
    <col min="13312" max="13312" width="7.140625" customWidth="1"/>
    <col min="13313" max="13313" width="47" customWidth="1"/>
    <col min="13314" max="13314" width="14.85546875" customWidth="1"/>
    <col min="13315" max="13315" width="18.5703125" customWidth="1"/>
    <col min="13316" max="13317" width="0" hidden="1" customWidth="1"/>
    <col min="13568" max="13568" width="7.140625" customWidth="1"/>
    <col min="13569" max="13569" width="47" customWidth="1"/>
    <col min="13570" max="13570" width="14.85546875" customWidth="1"/>
    <col min="13571" max="13571" width="18.5703125" customWidth="1"/>
    <col min="13572" max="13573" width="0" hidden="1" customWidth="1"/>
    <col min="13824" max="13824" width="7.140625" customWidth="1"/>
    <col min="13825" max="13825" width="47" customWidth="1"/>
    <col min="13826" max="13826" width="14.85546875" customWidth="1"/>
    <col min="13827" max="13827" width="18.5703125" customWidth="1"/>
    <col min="13828" max="13829" width="0" hidden="1" customWidth="1"/>
    <col min="14080" max="14080" width="7.140625" customWidth="1"/>
    <col min="14081" max="14081" width="47" customWidth="1"/>
    <col min="14082" max="14082" width="14.85546875" customWidth="1"/>
    <col min="14083" max="14083" width="18.5703125" customWidth="1"/>
    <col min="14084" max="14085" width="0" hidden="1" customWidth="1"/>
    <col min="14336" max="14336" width="7.140625" customWidth="1"/>
    <col min="14337" max="14337" width="47" customWidth="1"/>
    <col min="14338" max="14338" width="14.85546875" customWidth="1"/>
    <col min="14339" max="14339" width="18.5703125" customWidth="1"/>
    <col min="14340" max="14341" width="0" hidden="1" customWidth="1"/>
    <col min="14592" max="14592" width="7.140625" customWidth="1"/>
    <col min="14593" max="14593" width="47" customWidth="1"/>
    <col min="14594" max="14594" width="14.85546875" customWidth="1"/>
    <col min="14595" max="14595" width="18.5703125" customWidth="1"/>
    <col min="14596" max="14597" width="0" hidden="1" customWidth="1"/>
    <col min="14848" max="14848" width="7.140625" customWidth="1"/>
    <col min="14849" max="14849" width="47" customWidth="1"/>
    <col min="14850" max="14850" width="14.85546875" customWidth="1"/>
    <col min="14851" max="14851" width="18.5703125" customWidth="1"/>
    <col min="14852" max="14853" width="0" hidden="1" customWidth="1"/>
    <col min="15104" max="15104" width="7.140625" customWidth="1"/>
    <col min="15105" max="15105" width="47" customWidth="1"/>
    <col min="15106" max="15106" width="14.85546875" customWidth="1"/>
    <col min="15107" max="15107" width="18.5703125" customWidth="1"/>
    <col min="15108" max="15109" width="0" hidden="1" customWidth="1"/>
    <col min="15360" max="15360" width="7.140625" customWidth="1"/>
    <col min="15361" max="15361" width="47" customWidth="1"/>
    <col min="15362" max="15362" width="14.85546875" customWidth="1"/>
    <col min="15363" max="15363" width="18.5703125" customWidth="1"/>
    <col min="15364" max="15365" width="0" hidden="1" customWidth="1"/>
    <col min="15616" max="15616" width="7.140625" customWidth="1"/>
    <col min="15617" max="15617" width="47" customWidth="1"/>
    <col min="15618" max="15618" width="14.85546875" customWidth="1"/>
    <col min="15619" max="15619" width="18.5703125" customWidth="1"/>
    <col min="15620" max="15621" width="0" hidden="1" customWidth="1"/>
    <col min="15872" max="15872" width="7.140625" customWidth="1"/>
    <col min="15873" max="15873" width="47" customWidth="1"/>
    <col min="15874" max="15874" width="14.85546875" customWidth="1"/>
    <col min="15875" max="15875" width="18.5703125" customWidth="1"/>
    <col min="15876" max="15877" width="0" hidden="1" customWidth="1"/>
    <col min="16128" max="16128" width="7.140625" customWidth="1"/>
    <col min="16129" max="16129" width="47" customWidth="1"/>
    <col min="16130" max="16130" width="14.85546875" customWidth="1"/>
    <col min="16131" max="16131" width="18.5703125" customWidth="1"/>
    <col min="16132" max="16133" width="0" hidden="1" customWidth="1"/>
  </cols>
  <sheetData>
    <row r="1" spans="1:5" x14ac:dyDescent="0.25">
      <c r="C1" s="530" t="s">
        <v>879</v>
      </c>
      <c r="D1" s="531"/>
    </row>
    <row r="2" spans="1:5" x14ac:dyDescent="0.25">
      <c r="C2" s="530" t="s">
        <v>486</v>
      </c>
      <c r="D2" s="531"/>
    </row>
    <row r="3" spans="1:5" x14ac:dyDescent="0.25">
      <c r="C3" s="530" t="s">
        <v>487</v>
      </c>
      <c r="D3" s="531"/>
    </row>
    <row r="4" spans="1:5" x14ac:dyDescent="0.25">
      <c r="C4" s="530" t="s">
        <v>488</v>
      </c>
      <c r="D4" s="531"/>
    </row>
    <row r="5" spans="1:5" x14ac:dyDescent="0.25">
      <c r="C5" s="530" t="s">
        <v>884</v>
      </c>
      <c r="D5" s="531"/>
    </row>
    <row r="6" spans="1:5" x14ac:dyDescent="0.25">
      <c r="C6" s="530" t="s">
        <v>704</v>
      </c>
      <c r="D6" s="531"/>
    </row>
    <row r="7" spans="1:5" x14ac:dyDescent="0.25">
      <c r="C7" s="669"/>
      <c r="D7" s="669"/>
    </row>
    <row r="8" spans="1:5" ht="15.75" x14ac:dyDescent="0.25">
      <c r="C8" s="218" t="s">
        <v>871</v>
      </c>
      <c r="D8" s="218"/>
      <c r="E8" s="529"/>
    </row>
    <row r="9" spans="1:5" ht="15.75" x14ac:dyDescent="0.25">
      <c r="A9" s="645" t="s">
        <v>872</v>
      </c>
      <c r="B9" s="645"/>
      <c r="C9" s="645"/>
      <c r="D9" s="645"/>
      <c r="E9" s="645"/>
    </row>
    <row r="10" spans="1:5" ht="15.75" x14ac:dyDescent="0.25">
      <c r="C10" s="671" t="s">
        <v>885</v>
      </c>
      <c r="D10" s="671"/>
    </row>
    <row r="11" spans="1:5" x14ac:dyDescent="0.25">
      <c r="C11" s="534"/>
      <c r="D11" s="534"/>
    </row>
    <row r="12" spans="1:5" x14ac:dyDescent="0.25">
      <c r="C12" s="669"/>
      <c r="D12" s="669"/>
    </row>
    <row r="13" spans="1:5" ht="15.75" x14ac:dyDescent="0.25">
      <c r="C13" s="534"/>
      <c r="D13" s="532"/>
      <c r="E13" s="532" t="s">
        <v>887</v>
      </c>
    </row>
    <row r="14" spans="1:5" ht="15.75" x14ac:dyDescent="0.25">
      <c r="C14" s="534"/>
      <c r="D14" s="532"/>
    </row>
    <row r="15" spans="1:5" ht="54.75" customHeight="1" x14ac:dyDescent="0.25">
      <c r="C15" s="677" t="s">
        <v>886</v>
      </c>
      <c r="D15" s="677"/>
      <c r="E15" s="677"/>
    </row>
    <row r="16" spans="1:5" ht="15.75" x14ac:dyDescent="0.25">
      <c r="C16" s="541"/>
      <c r="D16" s="532"/>
    </row>
    <row r="17" spans="2:5" x14ac:dyDescent="0.25">
      <c r="D17" s="282"/>
      <c r="E17" s="282" t="s">
        <v>870</v>
      </c>
    </row>
    <row r="18" spans="2:5" ht="15.75" customHeight="1" x14ac:dyDescent="0.25">
      <c r="B18" s="672" t="s">
        <v>489</v>
      </c>
      <c r="C18" s="672" t="s">
        <v>490</v>
      </c>
      <c r="D18" s="672" t="s">
        <v>5</v>
      </c>
      <c r="E18" s="545" t="s">
        <v>875</v>
      </c>
    </row>
    <row r="19" spans="2:5" ht="96" customHeight="1" x14ac:dyDescent="0.25">
      <c r="B19" s="673"/>
      <c r="C19" s="673"/>
      <c r="D19" s="673"/>
      <c r="E19" s="542" t="s">
        <v>876</v>
      </c>
    </row>
    <row r="20" spans="2:5" ht="16.5" customHeight="1" x14ac:dyDescent="0.25">
      <c r="B20" s="533">
        <v>1</v>
      </c>
      <c r="C20" s="272" t="s">
        <v>491</v>
      </c>
      <c r="D20" s="543">
        <f t="shared" ref="D20:D26" si="0">SUM(E20:E20)</f>
        <v>5967.4136321195147</v>
      </c>
      <c r="E20" s="429">
        <v>5967.4136321195147</v>
      </c>
    </row>
    <row r="21" spans="2:5" ht="15.75" x14ac:dyDescent="0.25">
      <c r="B21" s="533">
        <v>2</v>
      </c>
      <c r="C21" s="272" t="s">
        <v>492</v>
      </c>
      <c r="D21" s="543">
        <f t="shared" si="0"/>
        <v>13085.527544351075</v>
      </c>
      <c r="E21" s="429">
        <v>13085.527544351075</v>
      </c>
    </row>
    <row r="22" spans="2:5" ht="15.75" x14ac:dyDescent="0.25">
      <c r="B22" s="533">
        <v>3</v>
      </c>
      <c r="C22" s="272" t="s">
        <v>493</v>
      </c>
      <c r="D22" s="543">
        <f t="shared" si="0"/>
        <v>5133.8935574229699</v>
      </c>
      <c r="E22" s="429">
        <v>5133.8935574229699</v>
      </c>
    </row>
    <row r="23" spans="2:5" ht="15.75" x14ac:dyDescent="0.25">
      <c r="B23" s="533">
        <v>4</v>
      </c>
      <c r="C23" s="272" t="s">
        <v>494</v>
      </c>
      <c r="D23" s="543">
        <f t="shared" si="0"/>
        <v>6712.418300653595</v>
      </c>
      <c r="E23" s="429">
        <v>6712.418300653595</v>
      </c>
    </row>
    <row r="24" spans="2:5" ht="15.75" x14ac:dyDescent="0.25">
      <c r="B24" s="533">
        <v>5</v>
      </c>
      <c r="C24" s="272" t="s">
        <v>495</v>
      </c>
      <c r="D24" s="543">
        <f t="shared" si="0"/>
        <v>4824.0896358543423</v>
      </c>
      <c r="E24" s="429">
        <v>4824.0896358543423</v>
      </c>
    </row>
    <row r="25" spans="2:5" ht="15.75" x14ac:dyDescent="0.25">
      <c r="B25" s="533">
        <v>6</v>
      </c>
      <c r="C25" s="272" t="s">
        <v>496</v>
      </c>
      <c r="D25" s="543">
        <f t="shared" si="0"/>
        <v>6609.1503267973858</v>
      </c>
      <c r="E25" s="429">
        <v>6609.1503267973858</v>
      </c>
    </row>
    <row r="26" spans="2:5" ht="15.75" x14ac:dyDescent="0.25">
      <c r="B26" s="533">
        <v>7</v>
      </c>
      <c r="C26" s="272" t="s">
        <v>497</v>
      </c>
      <c r="D26" s="543">
        <f t="shared" si="0"/>
        <v>5067.5070028011205</v>
      </c>
      <c r="E26" s="429">
        <v>5067.5070028011205</v>
      </c>
    </row>
    <row r="27" spans="2:5" ht="15.75" x14ac:dyDescent="0.25">
      <c r="B27" s="283"/>
      <c r="C27" s="278" t="s">
        <v>498</v>
      </c>
      <c r="D27" s="544">
        <f>SUM(D20:D26)</f>
        <v>47399.999999999993</v>
      </c>
      <c r="E27" s="544">
        <f>SUM(E20:E26)</f>
        <v>47399.999999999993</v>
      </c>
    </row>
  </sheetData>
  <mergeCells count="8">
    <mergeCell ref="B18:B19"/>
    <mergeCell ref="C18:C19"/>
    <mergeCell ref="D18:D19"/>
    <mergeCell ref="C7:D7"/>
    <mergeCell ref="A9:E9"/>
    <mergeCell ref="C10:D10"/>
    <mergeCell ref="C12:D12"/>
    <mergeCell ref="C15:E15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3" zoomScaleNormal="100" workbookViewId="0">
      <selection activeCell="G27" sqref="G27"/>
    </sheetView>
  </sheetViews>
  <sheetFormatPr defaultRowHeight="15" x14ac:dyDescent="0.25"/>
  <cols>
    <col min="2" max="2" width="7.140625" customWidth="1"/>
    <col min="3" max="3" width="40.140625" customWidth="1"/>
    <col min="4" max="4" width="13.28515625" customWidth="1"/>
    <col min="5" max="5" width="12.140625" customWidth="1"/>
    <col min="6" max="6" width="12.28515625" hidden="1" customWidth="1"/>
    <col min="7" max="7" width="14.7109375" customWidth="1"/>
    <col min="258" max="258" width="7.140625" customWidth="1"/>
    <col min="259" max="259" width="40.140625" customWidth="1"/>
    <col min="260" max="260" width="13.2851562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40.140625" customWidth="1"/>
    <col min="516" max="516" width="13.2851562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40.140625" customWidth="1"/>
    <col min="772" max="772" width="13.2851562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40.140625" customWidth="1"/>
    <col min="1028" max="1028" width="13.2851562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40.140625" customWidth="1"/>
    <col min="1284" max="1284" width="13.2851562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40.140625" customWidth="1"/>
    <col min="1540" max="1540" width="13.2851562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40.140625" customWidth="1"/>
    <col min="1796" max="1796" width="13.2851562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40.140625" customWidth="1"/>
    <col min="2052" max="2052" width="13.2851562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40.140625" customWidth="1"/>
    <col min="2308" max="2308" width="13.2851562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40.140625" customWidth="1"/>
    <col min="2564" max="2564" width="13.2851562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40.140625" customWidth="1"/>
    <col min="2820" max="2820" width="13.2851562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40.140625" customWidth="1"/>
    <col min="3076" max="3076" width="13.2851562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40.140625" customWidth="1"/>
    <col min="3332" max="3332" width="13.2851562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40.140625" customWidth="1"/>
    <col min="3588" max="3588" width="13.2851562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40.140625" customWidth="1"/>
    <col min="3844" max="3844" width="13.2851562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40.140625" customWidth="1"/>
    <col min="4100" max="4100" width="13.2851562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40.140625" customWidth="1"/>
    <col min="4356" max="4356" width="13.2851562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40.140625" customWidth="1"/>
    <col min="4612" max="4612" width="13.2851562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40.140625" customWidth="1"/>
    <col min="4868" max="4868" width="13.2851562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40.140625" customWidth="1"/>
    <col min="5124" max="5124" width="13.2851562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40.140625" customWidth="1"/>
    <col min="5380" max="5380" width="13.2851562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40.140625" customWidth="1"/>
    <col min="5636" max="5636" width="13.2851562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40.140625" customWidth="1"/>
    <col min="5892" max="5892" width="13.2851562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40.140625" customWidth="1"/>
    <col min="6148" max="6148" width="13.2851562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40.140625" customWidth="1"/>
    <col min="6404" max="6404" width="13.2851562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40.140625" customWidth="1"/>
    <col min="6660" max="6660" width="13.2851562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40.140625" customWidth="1"/>
    <col min="6916" max="6916" width="13.2851562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40.140625" customWidth="1"/>
    <col min="7172" max="7172" width="13.2851562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40.140625" customWidth="1"/>
    <col min="7428" max="7428" width="13.2851562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40.140625" customWidth="1"/>
    <col min="7684" max="7684" width="13.2851562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40.140625" customWidth="1"/>
    <col min="7940" max="7940" width="13.2851562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40.140625" customWidth="1"/>
    <col min="8196" max="8196" width="13.2851562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40.140625" customWidth="1"/>
    <col min="8452" max="8452" width="13.2851562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40.140625" customWidth="1"/>
    <col min="8708" max="8708" width="13.2851562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40.140625" customWidth="1"/>
    <col min="8964" max="8964" width="13.2851562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40.140625" customWidth="1"/>
    <col min="9220" max="9220" width="13.2851562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40.140625" customWidth="1"/>
    <col min="9476" max="9476" width="13.2851562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40.140625" customWidth="1"/>
    <col min="9732" max="9732" width="13.2851562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40.140625" customWidth="1"/>
    <col min="9988" max="9988" width="13.2851562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40.140625" customWidth="1"/>
    <col min="10244" max="10244" width="13.2851562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40.140625" customWidth="1"/>
    <col min="10500" max="10500" width="13.2851562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40.140625" customWidth="1"/>
    <col min="10756" max="10756" width="13.2851562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40.140625" customWidth="1"/>
    <col min="11012" max="11012" width="13.2851562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40.140625" customWidth="1"/>
    <col min="11268" max="11268" width="13.2851562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40.140625" customWidth="1"/>
    <col min="11524" max="11524" width="13.2851562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40.140625" customWidth="1"/>
    <col min="11780" max="11780" width="13.2851562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40.140625" customWidth="1"/>
    <col min="12036" max="12036" width="13.2851562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40.140625" customWidth="1"/>
    <col min="12292" max="12292" width="13.2851562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40.140625" customWidth="1"/>
    <col min="12548" max="12548" width="13.2851562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40.140625" customWidth="1"/>
    <col min="12804" max="12804" width="13.2851562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40.140625" customWidth="1"/>
    <col min="13060" max="13060" width="13.2851562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40.140625" customWidth="1"/>
    <col min="13316" max="13316" width="13.2851562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40.140625" customWidth="1"/>
    <col min="13572" max="13572" width="13.2851562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40.140625" customWidth="1"/>
    <col min="13828" max="13828" width="13.2851562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40.140625" customWidth="1"/>
    <col min="14084" max="14084" width="13.2851562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40.140625" customWidth="1"/>
    <col min="14340" max="14340" width="13.2851562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40.140625" customWidth="1"/>
    <col min="14596" max="14596" width="13.2851562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40.140625" customWidth="1"/>
    <col min="14852" max="14852" width="13.2851562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40.140625" customWidth="1"/>
    <col min="15108" max="15108" width="13.2851562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40.140625" customWidth="1"/>
    <col min="15364" max="15364" width="13.2851562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40.140625" customWidth="1"/>
    <col min="15620" max="15620" width="13.2851562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40.140625" customWidth="1"/>
    <col min="15876" max="15876" width="13.2851562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40.140625" customWidth="1"/>
    <col min="16132" max="16132" width="13.2851562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536" t="s">
        <v>879</v>
      </c>
      <c r="D1" s="537"/>
    </row>
    <row r="2" spans="1:7" x14ac:dyDescent="0.25">
      <c r="C2" s="536" t="s">
        <v>486</v>
      </c>
      <c r="D2" s="537"/>
    </row>
    <row r="3" spans="1:7" x14ac:dyDescent="0.25">
      <c r="C3" s="536" t="s">
        <v>487</v>
      </c>
      <c r="D3" s="537"/>
    </row>
    <row r="4" spans="1:7" x14ac:dyDescent="0.25">
      <c r="C4" s="536" t="s">
        <v>488</v>
      </c>
      <c r="D4" s="537"/>
    </row>
    <row r="5" spans="1:7" x14ac:dyDescent="0.25">
      <c r="C5" s="536" t="s">
        <v>884</v>
      </c>
      <c r="D5" s="537"/>
    </row>
    <row r="6" spans="1:7" x14ac:dyDescent="0.25">
      <c r="C6" s="536" t="s">
        <v>704</v>
      </c>
      <c r="D6" s="537"/>
    </row>
    <row r="7" spans="1:7" x14ac:dyDescent="0.25">
      <c r="C7" s="669"/>
      <c r="D7" s="669"/>
    </row>
    <row r="8" spans="1:7" ht="15.75" x14ac:dyDescent="0.25">
      <c r="C8" s="218" t="s">
        <v>871</v>
      </c>
      <c r="D8" s="218"/>
      <c r="E8" s="535"/>
    </row>
    <row r="9" spans="1:7" ht="15.75" x14ac:dyDescent="0.25">
      <c r="A9" s="645" t="s">
        <v>872</v>
      </c>
      <c r="B9" s="645"/>
      <c r="C9" s="645"/>
      <c r="D9" s="645"/>
      <c r="E9" s="645"/>
      <c r="F9" s="645"/>
      <c r="G9" s="645"/>
    </row>
    <row r="10" spans="1:7" ht="15.75" x14ac:dyDescent="0.25">
      <c r="C10" s="671" t="s">
        <v>885</v>
      </c>
      <c r="D10" s="671"/>
    </row>
    <row r="11" spans="1:7" x14ac:dyDescent="0.25">
      <c r="C11" s="540"/>
      <c r="D11" s="540"/>
    </row>
    <row r="12" spans="1:7" x14ac:dyDescent="0.25">
      <c r="C12" s="669"/>
      <c r="D12" s="669"/>
    </row>
    <row r="13" spans="1:7" ht="15.75" x14ac:dyDescent="0.25">
      <c r="C13" s="540"/>
      <c r="D13" s="538"/>
      <c r="F13" s="538"/>
      <c r="G13" s="538" t="s">
        <v>890</v>
      </c>
    </row>
    <row r="14" spans="1:7" ht="15.75" x14ac:dyDescent="0.25">
      <c r="C14" s="540"/>
      <c r="D14" s="538"/>
    </row>
    <row r="15" spans="1:7" ht="69" customHeight="1" x14ac:dyDescent="0.25">
      <c r="C15" s="677" t="s">
        <v>889</v>
      </c>
      <c r="D15" s="677"/>
      <c r="E15" s="677"/>
      <c r="F15" s="677"/>
    </row>
    <row r="16" spans="1:7" ht="15.75" x14ac:dyDescent="0.25">
      <c r="C16" s="541"/>
      <c r="D16" s="538"/>
    </row>
    <row r="17" spans="2:7" x14ac:dyDescent="0.25">
      <c r="D17" s="282"/>
      <c r="F17" s="282"/>
      <c r="G17" s="282" t="s">
        <v>870</v>
      </c>
    </row>
    <row r="18" spans="2:7" ht="15.75" customHeight="1" x14ac:dyDescent="0.25">
      <c r="B18" s="672" t="s">
        <v>489</v>
      </c>
      <c r="C18" s="672" t="s">
        <v>490</v>
      </c>
      <c r="D18" s="672" t="s">
        <v>5</v>
      </c>
      <c r="E18" s="674" t="s">
        <v>875</v>
      </c>
      <c r="F18" s="675"/>
      <c r="G18" s="676"/>
    </row>
    <row r="19" spans="2:7" ht="96" customHeight="1" x14ac:dyDescent="0.25">
      <c r="B19" s="673"/>
      <c r="C19" s="673"/>
      <c r="D19" s="673"/>
      <c r="E19" s="542" t="s">
        <v>876</v>
      </c>
      <c r="F19" s="542" t="s">
        <v>877</v>
      </c>
      <c r="G19" s="542" t="s">
        <v>878</v>
      </c>
    </row>
    <row r="20" spans="2:7" ht="16.5" customHeight="1" x14ac:dyDescent="0.25">
      <c r="B20" s="539">
        <v>1</v>
      </c>
      <c r="C20" s="272" t="s">
        <v>491</v>
      </c>
      <c r="D20" s="543">
        <f>SUM(E20:G20)</f>
        <v>11054.649628446419</v>
      </c>
      <c r="E20" s="429">
        <v>5967.4136321195147</v>
      </c>
      <c r="F20" s="429"/>
      <c r="G20" s="429">
        <v>5087.2359963269055</v>
      </c>
    </row>
    <row r="21" spans="2:7" ht="15.75" x14ac:dyDescent="0.25">
      <c r="B21" s="539">
        <v>2</v>
      </c>
      <c r="C21" s="272" t="s">
        <v>492</v>
      </c>
      <c r="D21" s="543">
        <f t="shared" ref="D21:D26" si="0">SUM(E21:G21)</f>
        <v>24055.836696478407</v>
      </c>
      <c r="E21" s="429">
        <v>13085.527544351075</v>
      </c>
      <c r="F21" s="429"/>
      <c r="G21" s="429">
        <v>10970.309152127335</v>
      </c>
    </row>
    <row r="22" spans="2:7" ht="15.75" x14ac:dyDescent="0.25">
      <c r="B22" s="539">
        <v>3</v>
      </c>
      <c r="C22" s="272" t="s">
        <v>493</v>
      </c>
      <c r="D22" s="543">
        <f t="shared" si="0"/>
        <v>9486.5106373127783</v>
      </c>
      <c r="E22" s="429">
        <v>5133.8935574229699</v>
      </c>
      <c r="F22" s="429"/>
      <c r="G22" s="429">
        <v>4352.6170798898074</v>
      </c>
    </row>
    <row r="23" spans="2:7" ht="15.75" x14ac:dyDescent="0.25">
      <c r="B23" s="539">
        <v>4</v>
      </c>
      <c r="C23" s="272" t="s">
        <v>494</v>
      </c>
      <c r="D23" s="543">
        <f t="shared" si="0"/>
        <v>12546.516862024884</v>
      </c>
      <c r="E23" s="429">
        <v>6712.418300653595</v>
      </c>
      <c r="F23" s="429"/>
      <c r="G23" s="429">
        <v>5834.0985613712883</v>
      </c>
    </row>
    <row r="24" spans="2:7" ht="15.75" x14ac:dyDescent="0.25">
      <c r="B24" s="539">
        <v>5</v>
      </c>
      <c r="C24" s="272" t="s">
        <v>495</v>
      </c>
      <c r="D24" s="543">
        <f t="shared" si="0"/>
        <v>8882.8591491693096</v>
      </c>
      <c r="E24" s="429">
        <v>4824.0896358543423</v>
      </c>
      <c r="F24" s="429"/>
      <c r="G24" s="429">
        <v>4058.7695133149678</v>
      </c>
    </row>
    <row r="25" spans="2:7" ht="15.75" x14ac:dyDescent="0.25">
      <c r="B25" s="539">
        <v>6</v>
      </c>
      <c r="C25" s="272" t="s">
        <v>496</v>
      </c>
      <c r="D25" s="543">
        <f t="shared" si="0"/>
        <v>12100.426727164695</v>
      </c>
      <c r="E25" s="429">
        <v>6609.1503267973858</v>
      </c>
      <c r="F25" s="429"/>
      <c r="G25" s="429">
        <v>5491.2764003673092</v>
      </c>
    </row>
    <row r="26" spans="2:7" ht="15.75" x14ac:dyDescent="0.25">
      <c r="B26" s="539">
        <v>7</v>
      </c>
      <c r="C26" s="272" t="s">
        <v>497</v>
      </c>
      <c r="D26" s="543">
        <f t="shared" si="0"/>
        <v>9273.2002994035083</v>
      </c>
      <c r="E26" s="429">
        <v>5067.5070028011205</v>
      </c>
      <c r="F26" s="429"/>
      <c r="G26" s="429">
        <v>4205.6932966023878</v>
      </c>
    </row>
    <row r="27" spans="2:7" ht="15.75" x14ac:dyDescent="0.25">
      <c r="B27" s="283"/>
      <c r="C27" s="278" t="s">
        <v>498</v>
      </c>
      <c r="D27" s="544">
        <f>SUM(D20:D26)</f>
        <v>87400.000000000015</v>
      </c>
      <c r="E27" s="544">
        <f>SUM(E20:E26)</f>
        <v>47399.999999999993</v>
      </c>
      <c r="F27" s="544">
        <f>SUM(F20:F26)</f>
        <v>0</v>
      </c>
      <c r="G27" s="544">
        <f>SUM(G20:G26)</f>
        <v>40000</v>
      </c>
    </row>
  </sheetData>
  <mergeCells count="9">
    <mergeCell ref="B18:B19"/>
    <mergeCell ref="C18:C19"/>
    <mergeCell ref="D18:D19"/>
    <mergeCell ref="E18:G18"/>
    <mergeCell ref="C7:D7"/>
    <mergeCell ref="A9:G9"/>
    <mergeCell ref="C10:D10"/>
    <mergeCell ref="C12:D12"/>
    <mergeCell ref="C15:F15"/>
  </mergeCells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5" zoomScaleNormal="100" workbookViewId="0">
      <selection activeCell="G27" sqref="G27"/>
    </sheetView>
  </sheetViews>
  <sheetFormatPr defaultRowHeight="15" x14ac:dyDescent="0.25"/>
  <cols>
    <col min="2" max="2" width="7.140625" customWidth="1"/>
    <col min="3" max="3" width="40.42578125" customWidth="1"/>
    <col min="4" max="4" width="14.42578125" customWidth="1"/>
    <col min="5" max="5" width="12.140625" customWidth="1"/>
    <col min="6" max="6" width="12.28515625" hidden="1" customWidth="1"/>
    <col min="7" max="7" width="14.42578125" customWidth="1"/>
    <col min="258" max="258" width="7.140625" customWidth="1"/>
    <col min="259" max="259" width="40.42578125" customWidth="1"/>
    <col min="260" max="260" width="14.42578125" customWidth="1"/>
    <col min="261" max="261" width="12.140625" customWidth="1"/>
    <col min="262" max="262" width="0" hidden="1" customWidth="1"/>
    <col min="263" max="263" width="14.42578125" customWidth="1"/>
    <col min="514" max="514" width="7.140625" customWidth="1"/>
    <col min="515" max="515" width="40.42578125" customWidth="1"/>
    <col min="516" max="516" width="14.42578125" customWidth="1"/>
    <col min="517" max="517" width="12.140625" customWidth="1"/>
    <col min="518" max="518" width="0" hidden="1" customWidth="1"/>
    <col min="519" max="519" width="14.42578125" customWidth="1"/>
    <col min="770" max="770" width="7.140625" customWidth="1"/>
    <col min="771" max="771" width="40.42578125" customWidth="1"/>
    <col min="772" max="772" width="14.42578125" customWidth="1"/>
    <col min="773" max="773" width="12.140625" customWidth="1"/>
    <col min="774" max="774" width="0" hidden="1" customWidth="1"/>
    <col min="775" max="775" width="14.42578125" customWidth="1"/>
    <col min="1026" max="1026" width="7.140625" customWidth="1"/>
    <col min="1027" max="1027" width="40.42578125" customWidth="1"/>
    <col min="1028" max="1028" width="14.42578125" customWidth="1"/>
    <col min="1029" max="1029" width="12.140625" customWidth="1"/>
    <col min="1030" max="1030" width="0" hidden="1" customWidth="1"/>
    <col min="1031" max="1031" width="14.42578125" customWidth="1"/>
    <col min="1282" max="1282" width="7.140625" customWidth="1"/>
    <col min="1283" max="1283" width="40.42578125" customWidth="1"/>
    <col min="1284" max="1284" width="14.42578125" customWidth="1"/>
    <col min="1285" max="1285" width="12.140625" customWidth="1"/>
    <col min="1286" max="1286" width="0" hidden="1" customWidth="1"/>
    <col min="1287" max="1287" width="14.42578125" customWidth="1"/>
    <col min="1538" max="1538" width="7.140625" customWidth="1"/>
    <col min="1539" max="1539" width="40.42578125" customWidth="1"/>
    <col min="1540" max="1540" width="14.42578125" customWidth="1"/>
    <col min="1541" max="1541" width="12.140625" customWidth="1"/>
    <col min="1542" max="1542" width="0" hidden="1" customWidth="1"/>
    <col min="1543" max="1543" width="14.42578125" customWidth="1"/>
    <col min="1794" max="1794" width="7.140625" customWidth="1"/>
    <col min="1795" max="1795" width="40.42578125" customWidth="1"/>
    <col min="1796" max="1796" width="14.42578125" customWidth="1"/>
    <col min="1797" max="1797" width="12.140625" customWidth="1"/>
    <col min="1798" max="1798" width="0" hidden="1" customWidth="1"/>
    <col min="1799" max="1799" width="14.42578125" customWidth="1"/>
    <col min="2050" max="2050" width="7.140625" customWidth="1"/>
    <col min="2051" max="2051" width="40.42578125" customWidth="1"/>
    <col min="2052" max="2052" width="14.42578125" customWidth="1"/>
    <col min="2053" max="2053" width="12.140625" customWidth="1"/>
    <col min="2054" max="2054" width="0" hidden="1" customWidth="1"/>
    <col min="2055" max="2055" width="14.42578125" customWidth="1"/>
    <col min="2306" max="2306" width="7.140625" customWidth="1"/>
    <col min="2307" max="2307" width="40.42578125" customWidth="1"/>
    <col min="2308" max="2308" width="14.42578125" customWidth="1"/>
    <col min="2309" max="2309" width="12.140625" customWidth="1"/>
    <col min="2310" max="2310" width="0" hidden="1" customWidth="1"/>
    <col min="2311" max="2311" width="14.42578125" customWidth="1"/>
    <col min="2562" max="2562" width="7.140625" customWidth="1"/>
    <col min="2563" max="2563" width="40.42578125" customWidth="1"/>
    <col min="2564" max="2564" width="14.42578125" customWidth="1"/>
    <col min="2565" max="2565" width="12.140625" customWidth="1"/>
    <col min="2566" max="2566" width="0" hidden="1" customWidth="1"/>
    <col min="2567" max="2567" width="14.42578125" customWidth="1"/>
    <col min="2818" max="2818" width="7.140625" customWidth="1"/>
    <col min="2819" max="2819" width="40.42578125" customWidth="1"/>
    <col min="2820" max="2820" width="14.42578125" customWidth="1"/>
    <col min="2821" max="2821" width="12.140625" customWidth="1"/>
    <col min="2822" max="2822" width="0" hidden="1" customWidth="1"/>
    <col min="2823" max="2823" width="14.42578125" customWidth="1"/>
    <col min="3074" max="3074" width="7.140625" customWidth="1"/>
    <col min="3075" max="3075" width="40.42578125" customWidth="1"/>
    <col min="3076" max="3076" width="14.42578125" customWidth="1"/>
    <col min="3077" max="3077" width="12.140625" customWidth="1"/>
    <col min="3078" max="3078" width="0" hidden="1" customWidth="1"/>
    <col min="3079" max="3079" width="14.42578125" customWidth="1"/>
    <col min="3330" max="3330" width="7.140625" customWidth="1"/>
    <col min="3331" max="3331" width="40.42578125" customWidth="1"/>
    <col min="3332" max="3332" width="14.42578125" customWidth="1"/>
    <col min="3333" max="3333" width="12.140625" customWidth="1"/>
    <col min="3334" max="3334" width="0" hidden="1" customWidth="1"/>
    <col min="3335" max="3335" width="14.42578125" customWidth="1"/>
    <col min="3586" max="3586" width="7.140625" customWidth="1"/>
    <col min="3587" max="3587" width="40.42578125" customWidth="1"/>
    <col min="3588" max="3588" width="14.42578125" customWidth="1"/>
    <col min="3589" max="3589" width="12.140625" customWidth="1"/>
    <col min="3590" max="3590" width="0" hidden="1" customWidth="1"/>
    <col min="3591" max="3591" width="14.42578125" customWidth="1"/>
    <col min="3842" max="3842" width="7.140625" customWidth="1"/>
    <col min="3843" max="3843" width="40.42578125" customWidth="1"/>
    <col min="3844" max="3844" width="14.42578125" customWidth="1"/>
    <col min="3845" max="3845" width="12.140625" customWidth="1"/>
    <col min="3846" max="3846" width="0" hidden="1" customWidth="1"/>
    <col min="3847" max="3847" width="14.42578125" customWidth="1"/>
    <col min="4098" max="4098" width="7.140625" customWidth="1"/>
    <col min="4099" max="4099" width="40.42578125" customWidth="1"/>
    <col min="4100" max="4100" width="14.42578125" customWidth="1"/>
    <col min="4101" max="4101" width="12.140625" customWidth="1"/>
    <col min="4102" max="4102" width="0" hidden="1" customWidth="1"/>
    <col min="4103" max="4103" width="14.42578125" customWidth="1"/>
    <col min="4354" max="4354" width="7.140625" customWidth="1"/>
    <col min="4355" max="4355" width="40.42578125" customWidth="1"/>
    <col min="4356" max="4356" width="14.42578125" customWidth="1"/>
    <col min="4357" max="4357" width="12.140625" customWidth="1"/>
    <col min="4358" max="4358" width="0" hidden="1" customWidth="1"/>
    <col min="4359" max="4359" width="14.42578125" customWidth="1"/>
    <col min="4610" max="4610" width="7.140625" customWidth="1"/>
    <col min="4611" max="4611" width="40.42578125" customWidth="1"/>
    <col min="4612" max="4612" width="14.42578125" customWidth="1"/>
    <col min="4613" max="4613" width="12.140625" customWidth="1"/>
    <col min="4614" max="4614" width="0" hidden="1" customWidth="1"/>
    <col min="4615" max="4615" width="14.42578125" customWidth="1"/>
    <col min="4866" max="4866" width="7.140625" customWidth="1"/>
    <col min="4867" max="4867" width="40.42578125" customWidth="1"/>
    <col min="4868" max="4868" width="14.42578125" customWidth="1"/>
    <col min="4869" max="4869" width="12.140625" customWidth="1"/>
    <col min="4870" max="4870" width="0" hidden="1" customWidth="1"/>
    <col min="4871" max="4871" width="14.42578125" customWidth="1"/>
    <col min="5122" max="5122" width="7.140625" customWidth="1"/>
    <col min="5123" max="5123" width="40.42578125" customWidth="1"/>
    <col min="5124" max="5124" width="14.42578125" customWidth="1"/>
    <col min="5125" max="5125" width="12.140625" customWidth="1"/>
    <col min="5126" max="5126" width="0" hidden="1" customWidth="1"/>
    <col min="5127" max="5127" width="14.42578125" customWidth="1"/>
    <col min="5378" max="5378" width="7.140625" customWidth="1"/>
    <col min="5379" max="5379" width="40.42578125" customWidth="1"/>
    <col min="5380" max="5380" width="14.42578125" customWidth="1"/>
    <col min="5381" max="5381" width="12.140625" customWidth="1"/>
    <col min="5382" max="5382" width="0" hidden="1" customWidth="1"/>
    <col min="5383" max="5383" width="14.42578125" customWidth="1"/>
    <col min="5634" max="5634" width="7.140625" customWidth="1"/>
    <col min="5635" max="5635" width="40.42578125" customWidth="1"/>
    <col min="5636" max="5636" width="14.42578125" customWidth="1"/>
    <col min="5637" max="5637" width="12.140625" customWidth="1"/>
    <col min="5638" max="5638" width="0" hidden="1" customWidth="1"/>
    <col min="5639" max="5639" width="14.42578125" customWidth="1"/>
    <col min="5890" max="5890" width="7.140625" customWidth="1"/>
    <col min="5891" max="5891" width="40.42578125" customWidth="1"/>
    <col min="5892" max="5892" width="14.42578125" customWidth="1"/>
    <col min="5893" max="5893" width="12.140625" customWidth="1"/>
    <col min="5894" max="5894" width="0" hidden="1" customWidth="1"/>
    <col min="5895" max="5895" width="14.42578125" customWidth="1"/>
    <col min="6146" max="6146" width="7.140625" customWidth="1"/>
    <col min="6147" max="6147" width="40.42578125" customWidth="1"/>
    <col min="6148" max="6148" width="14.42578125" customWidth="1"/>
    <col min="6149" max="6149" width="12.140625" customWidth="1"/>
    <col min="6150" max="6150" width="0" hidden="1" customWidth="1"/>
    <col min="6151" max="6151" width="14.42578125" customWidth="1"/>
    <col min="6402" max="6402" width="7.140625" customWidth="1"/>
    <col min="6403" max="6403" width="40.42578125" customWidth="1"/>
    <col min="6404" max="6404" width="14.42578125" customWidth="1"/>
    <col min="6405" max="6405" width="12.140625" customWidth="1"/>
    <col min="6406" max="6406" width="0" hidden="1" customWidth="1"/>
    <col min="6407" max="6407" width="14.42578125" customWidth="1"/>
    <col min="6658" max="6658" width="7.140625" customWidth="1"/>
    <col min="6659" max="6659" width="40.42578125" customWidth="1"/>
    <col min="6660" max="6660" width="14.42578125" customWidth="1"/>
    <col min="6661" max="6661" width="12.140625" customWidth="1"/>
    <col min="6662" max="6662" width="0" hidden="1" customWidth="1"/>
    <col min="6663" max="6663" width="14.42578125" customWidth="1"/>
    <col min="6914" max="6914" width="7.140625" customWidth="1"/>
    <col min="6915" max="6915" width="40.42578125" customWidth="1"/>
    <col min="6916" max="6916" width="14.42578125" customWidth="1"/>
    <col min="6917" max="6917" width="12.140625" customWidth="1"/>
    <col min="6918" max="6918" width="0" hidden="1" customWidth="1"/>
    <col min="6919" max="6919" width="14.42578125" customWidth="1"/>
    <col min="7170" max="7170" width="7.140625" customWidth="1"/>
    <col min="7171" max="7171" width="40.42578125" customWidth="1"/>
    <col min="7172" max="7172" width="14.42578125" customWidth="1"/>
    <col min="7173" max="7173" width="12.140625" customWidth="1"/>
    <col min="7174" max="7174" width="0" hidden="1" customWidth="1"/>
    <col min="7175" max="7175" width="14.42578125" customWidth="1"/>
    <col min="7426" max="7426" width="7.140625" customWidth="1"/>
    <col min="7427" max="7427" width="40.42578125" customWidth="1"/>
    <col min="7428" max="7428" width="14.42578125" customWidth="1"/>
    <col min="7429" max="7429" width="12.140625" customWidth="1"/>
    <col min="7430" max="7430" width="0" hidden="1" customWidth="1"/>
    <col min="7431" max="7431" width="14.42578125" customWidth="1"/>
    <col min="7682" max="7682" width="7.140625" customWidth="1"/>
    <col min="7683" max="7683" width="40.42578125" customWidth="1"/>
    <col min="7684" max="7684" width="14.42578125" customWidth="1"/>
    <col min="7685" max="7685" width="12.140625" customWidth="1"/>
    <col min="7686" max="7686" width="0" hidden="1" customWidth="1"/>
    <col min="7687" max="7687" width="14.42578125" customWidth="1"/>
    <col min="7938" max="7938" width="7.140625" customWidth="1"/>
    <col min="7939" max="7939" width="40.42578125" customWidth="1"/>
    <col min="7940" max="7940" width="14.42578125" customWidth="1"/>
    <col min="7941" max="7941" width="12.140625" customWidth="1"/>
    <col min="7942" max="7942" width="0" hidden="1" customWidth="1"/>
    <col min="7943" max="7943" width="14.42578125" customWidth="1"/>
    <col min="8194" max="8194" width="7.140625" customWidth="1"/>
    <col min="8195" max="8195" width="40.42578125" customWidth="1"/>
    <col min="8196" max="8196" width="14.42578125" customWidth="1"/>
    <col min="8197" max="8197" width="12.140625" customWidth="1"/>
    <col min="8198" max="8198" width="0" hidden="1" customWidth="1"/>
    <col min="8199" max="8199" width="14.42578125" customWidth="1"/>
    <col min="8450" max="8450" width="7.140625" customWidth="1"/>
    <col min="8451" max="8451" width="40.42578125" customWidth="1"/>
    <col min="8452" max="8452" width="14.42578125" customWidth="1"/>
    <col min="8453" max="8453" width="12.140625" customWidth="1"/>
    <col min="8454" max="8454" width="0" hidden="1" customWidth="1"/>
    <col min="8455" max="8455" width="14.42578125" customWidth="1"/>
    <col min="8706" max="8706" width="7.140625" customWidth="1"/>
    <col min="8707" max="8707" width="40.42578125" customWidth="1"/>
    <col min="8708" max="8708" width="14.42578125" customWidth="1"/>
    <col min="8709" max="8709" width="12.140625" customWidth="1"/>
    <col min="8710" max="8710" width="0" hidden="1" customWidth="1"/>
    <col min="8711" max="8711" width="14.42578125" customWidth="1"/>
    <col min="8962" max="8962" width="7.140625" customWidth="1"/>
    <col min="8963" max="8963" width="40.42578125" customWidth="1"/>
    <col min="8964" max="8964" width="14.42578125" customWidth="1"/>
    <col min="8965" max="8965" width="12.140625" customWidth="1"/>
    <col min="8966" max="8966" width="0" hidden="1" customWidth="1"/>
    <col min="8967" max="8967" width="14.42578125" customWidth="1"/>
    <col min="9218" max="9218" width="7.140625" customWidth="1"/>
    <col min="9219" max="9219" width="40.42578125" customWidth="1"/>
    <col min="9220" max="9220" width="14.42578125" customWidth="1"/>
    <col min="9221" max="9221" width="12.140625" customWidth="1"/>
    <col min="9222" max="9222" width="0" hidden="1" customWidth="1"/>
    <col min="9223" max="9223" width="14.42578125" customWidth="1"/>
    <col min="9474" max="9474" width="7.140625" customWidth="1"/>
    <col min="9475" max="9475" width="40.42578125" customWidth="1"/>
    <col min="9476" max="9476" width="14.42578125" customWidth="1"/>
    <col min="9477" max="9477" width="12.140625" customWidth="1"/>
    <col min="9478" max="9478" width="0" hidden="1" customWidth="1"/>
    <col min="9479" max="9479" width="14.42578125" customWidth="1"/>
    <col min="9730" max="9730" width="7.140625" customWidth="1"/>
    <col min="9731" max="9731" width="40.42578125" customWidth="1"/>
    <col min="9732" max="9732" width="14.42578125" customWidth="1"/>
    <col min="9733" max="9733" width="12.140625" customWidth="1"/>
    <col min="9734" max="9734" width="0" hidden="1" customWidth="1"/>
    <col min="9735" max="9735" width="14.42578125" customWidth="1"/>
    <col min="9986" max="9986" width="7.140625" customWidth="1"/>
    <col min="9987" max="9987" width="40.42578125" customWidth="1"/>
    <col min="9988" max="9988" width="14.42578125" customWidth="1"/>
    <col min="9989" max="9989" width="12.140625" customWidth="1"/>
    <col min="9990" max="9990" width="0" hidden="1" customWidth="1"/>
    <col min="9991" max="9991" width="14.42578125" customWidth="1"/>
    <col min="10242" max="10242" width="7.140625" customWidth="1"/>
    <col min="10243" max="10243" width="40.42578125" customWidth="1"/>
    <col min="10244" max="10244" width="14.42578125" customWidth="1"/>
    <col min="10245" max="10245" width="12.140625" customWidth="1"/>
    <col min="10246" max="10246" width="0" hidden="1" customWidth="1"/>
    <col min="10247" max="10247" width="14.42578125" customWidth="1"/>
    <col min="10498" max="10498" width="7.140625" customWidth="1"/>
    <col min="10499" max="10499" width="40.42578125" customWidth="1"/>
    <col min="10500" max="10500" width="14.42578125" customWidth="1"/>
    <col min="10501" max="10501" width="12.140625" customWidth="1"/>
    <col min="10502" max="10502" width="0" hidden="1" customWidth="1"/>
    <col min="10503" max="10503" width="14.42578125" customWidth="1"/>
    <col min="10754" max="10754" width="7.140625" customWidth="1"/>
    <col min="10755" max="10755" width="40.42578125" customWidth="1"/>
    <col min="10756" max="10756" width="14.42578125" customWidth="1"/>
    <col min="10757" max="10757" width="12.140625" customWidth="1"/>
    <col min="10758" max="10758" width="0" hidden="1" customWidth="1"/>
    <col min="10759" max="10759" width="14.42578125" customWidth="1"/>
    <col min="11010" max="11010" width="7.140625" customWidth="1"/>
    <col min="11011" max="11011" width="40.42578125" customWidth="1"/>
    <col min="11012" max="11012" width="14.42578125" customWidth="1"/>
    <col min="11013" max="11013" width="12.140625" customWidth="1"/>
    <col min="11014" max="11014" width="0" hidden="1" customWidth="1"/>
    <col min="11015" max="11015" width="14.42578125" customWidth="1"/>
    <col min="11266" max="11266" width="7.140625" customWidth="1"/>
    <col min="11267" max="11267" width="40.42578125" customWidth="1"/>
    <col min="11268" max="11268" width="14.42578125" customWidth="1"/>
    <col min="11269" max="11269" width="12.140625" customWidth="1"/>
    <col min="11270" max="11270" width="0" hidden="1" customWidth="1"/>
    <col min="11271" max="11271" width="14.42578125" customWidth="1"/>
    <col min="11522" max="11522" width="7.140625" customWidth="1"/>
    <col min="11523" max="11523" width="40.42578125" customWidth="1"/>
    <col min="11524" max="11524" width="14.42578125" customWidth="1"/>
    <col min="11525" max="11525" width="12.140625" customWidth="1"/>
    <col min="11526" max="11526" width="0" hidden="1" customWidth="1"/>
    <col min="11527" max="11527" width="14.42578125" customWidth="1"/>
    <col min="11778" max="11778" width="7.140625" customWidth="1"/>
    <col min="11779" max="11779" width="40.42578125" customWidth="1"/>
    <col min="11780" max="11780" width="14.42578125" customWidth="1"/>
    <col min="11781" max="11781" width="12.140625" customWidth="1"/>
    <col min="11782" max="11782" width="0" hidden="1" customWidth="1"/>
    <col min="11783" max="11783" width="14.42578125" customWidth="1"/>
    <col min="12034" max="12034" width="7.140625" customWidth="1"/>
    <col min="12035" max="12035" width="40.42578125" customWidth="1"/>
    <col min="12036" max="12036" width="14.42578125" customWidth="1"/>
    <col min="12037" max="12037" width="12.140625" customWidth="1"/>
    <col min="12038" max="12038" width="0" hidden="1" customWidth="1"/>
    <col min="12039" max="12039" width="14.42578125" customWidth="1"/>
    <col min="12290" max="12290" width="7.140625" customWidth="1"/>
    <col min="12291" max="12291" width="40.42578125" customWidth="1"/>
    <col min="12292" max="12292" width="14.42578125" customWidth="1"/>
    <col min="12293" max="12293" width="12.140625" customWidth="1"/>
    <col min="12294" max="12294" width="0" hidden="1" customWidth="1"/>
    <col min="12295" max="12295" width="14.42578125" customWidth="1"/>
    <col min="12546" max="12546" width="7.140625" customWidth="1"/>
    <col min="12547" max="12547" width="40.42578125" customWidth="1"/>
    <col min="12548" max="12548" width="14.42578125" customWidth="1"/>
    <col min="12549" max="12549" width="12.140625" customWidth="1"/>
    <col min="12550" max="12550" width="0" hidden="1" customWidth="1"/>
    <col min="12551" max="12551" width="14.42578125" customWidth="1"/>
    <col min="12802" max="12802" width="7.140625" customWidth="1"/>
    <col min="12803" max="12803" width="40.42578125" customWidth="1"/>
    <col min="12804" max="12804" width="14.42578125" customWidth="1"/>
    <col min="12805" max="12805" width="12.140625" customWidth="1"/>
    <col min="12806" max="12806" width="0" hidden="1" customWidth="1"/>
    <col min="12807" max="12807" width="14.42578125" customWidth="1"/>
    <col min="13058" max="13058" width="7.140625" customWidth="1"/>
    <col min="13059" max="13059" width="40.42578125" customWidth="1"/>
    <col min="13060" max="13060" width="14.42578125" customWidth="1"/>
    <col min="13061" max="13061" width="12.140625" customWidth="1"/>
    <col min="13062" max="13062" width="0" hidden="1" customWidth="1"/>
    <col min="13063" max="13063" width="14.42578125" customWidth="1"/>
    <col min="13314" max="13314" width="7.140625" customWidth="1"/>
    <col min="13315" max="13315" width="40.42578125" customWidth="1"/>
    <col min="13316" max="13316" width="14.42578125" customWidth="1"/>
    <col min="13317" max="13317" width="12.140625" customWidth="1"/>
    <col min="13318" max="13318" width="0" hidden="1" customWidth="1"/>
    <col min="13319" max="13319" width="14.42578125" customWidth="1"/>
    <col min="13570" max="13570" width="7.140625" customWidth="1"/>
    <col min="13571" max="13571" width="40.42578125" customWidth="1"/>
    <col min="13572" max="13572" width="14.42578125" customWidth="1"/>
    <col min="13573" max="13573" width="12.140625" customWidth="1"/>
    <col min="13574" max="13574" width="0" hidden="1" customWidth="1"/>
    <col min="13575" max="13575" width="14.42578125" customWidth="1"/>
    <col min="13826" max="13826" width="7.140625" customWidth="1"/>
    <col min="13827" max="13827" width="40.42578125" customWidth="1"/>
    <col min="13828" max="13828" width="14.42578125" customWidth="1"/>
    <col min="13829" max="13829" width="12.140625" customWidth="1"/>
    <col min="13830" max="13830" width="0" hidden="1" customWidth="1"/>
    <col min="13831" max="13831" width="14.42578125" customWidth="1"/>
    <col min="14082" max="14082" width="7.140625" customWidth="1"/>
    <col min="14083" max="14083" width="40.42578125" customWidth="1"/>
    <col min="14084" max="14084" width="14.42578125" customWidth="1"/>
    <col min="14085" max="14085" width="12.140625" customWidth="1"/>
    <col min="14086" max="14086" width="0" hidden="1" customWidth="1"/>
    <col min="14087" max="14087" width="14.42578125" customWidth="1"/>
    <col min="14338" max="14338" width="7.140625" customWidth="1"/>
    <col min="14339" max="14339" width="40.42578125" customWidth="1"/>
    <col min="14340" max="14340" width="14.42578125" customWidth="1"/>
    <col min="14341" max="14341" width="12.140625" customWidth="1"/>
    <col min="14342" max="14342" width="0" hidden="1" customWidth="1"/>
    <col min="14343" max="14343" width="14.42578125" customWidth="1"/>
    <col min="14594" max="14594" width="7.140625" customWidth="1"/>
    <col min="14595" max="14595" width="40.42578125" customWidth="1"/>
    <col min="14596" max="14596" width="14.42578125" customWidth="1"/>
    <col min="14597" max="14597" width="12.140625" customWidth="1"/>
    <col min="14598" max="14598" width="0" hidden="1" customWidth="1"/>
    <col min="14599" max="14599" width="14.42578125" customWidth="1"/>
    <col min="14850" max="14850" width="7.140625" customWidth="1"/>
    <col min="14851" max="14851" width="40.42578125" customWidth="1"/>
    <col min="14852" max="14852" width="14.42578125" customWidth="1"/>
    <col min="14853" max="14853" width="12.140625" customWidth="1"/>
    <col min="14854" max="14854" width="0" hidden="1" customWidth="1"/>
    <col min="14855" max="14855" width="14.42578125" customWidth="1"/>
    <col min="15106" max="15106" width="7.140625" customWidth="1"/>
    <col min="15107" max="15107" width="40.42578125" customWidth="1"/>
    <col min="15108" max="15108" width="14.42578125" customWidth="1"/>
    <col min="15109" max="15109" width="12.140625" customWidth="1"/>
    <col min="15110" max="15110" width="0" hidden="1" customWidth="1"/>
    <col min="15111" max="15111" width="14.42578125" customWidth="1"/>
    <col min="15362" max="15362" width="7.140625" customWidth="1"/>
    <col min="15363" max="15363" width="40.42578125" customWidth="1"/>
    <col min="15364" max="15364" width="14.42578125" customWidth="1"/>
    <col min="15365" max="15365" width="12.140625" customWidth="1"/>
    <col min="15366" max="15366" width="0" hidden="1" customWidth="1"/>
    <col min="15367" max="15367" width="14.42578125" customWidth="1"/>
    <col min="15618" max="15618" width="7.140625" customWidth="1"/>
    <col min="15619" max="15619" width="40.42578125" customWidth="1"/>
    <col min="15620" max="15620" width="14.42578125" customWidth="1"/>
    <col min="15621" max="15621" width="12.140625" customWidth="1"/>
    <col min="15622" max="15622" width="0" hidden="1" customWidth="1"/>
    <col min="15623" max="15623" width="14.42578125" customWidth="1"/>
    <col min="15874" max="15874" width="7.140625" customWidth="1"/>
    <col min="15875" max="15875" width="40.42578125" customWidth="1"/>
    <col min="15876" max="15876" width="14.42578125" customWidth="1"/>
    <col min="15877" max="15877" width="12.140625" customWidth="1"/>
    <col min="15878" max="15878" width="0" hidden="1" customWidth="1"/>
    <col min="15879" max="15879" width="14.42578125" customWidth="1"/>
    <col min="16130" max="16130" width="7.140625" customWidth="1"/>
    <col min="16131" max="16131" width="40.42578125" customWidth="1"/>
    <col min="16132" max="16132" width="14.42578125" customWidth="1"/>
    <col min="16133" max="16133" width="12.140625" customWidth="1"/>
    <col min="16134" max="16134" width="0" hidden="1" customWidth="1"/>
    <col min="16135" max="16135" width="14.42578125" customWidth="1"/>
  </cols>
  <sheetData>
    <row r="1" spans="1:7" x14ac:dyDescent="0.25">
      <c r="C1" s="536" t="s">
        <v>879</v>
      </c>
      <c r="D1" s="537"/>
    </row>
    <row r="2" spans="1:7" x14ac:dyDescent="0.25">
      <c r="C2" s="536" t="s">
        <v>486</v>
      </c>
      <c r="D2" s="537"/>
    </row>
    <row r="3" spans="1:7" x14ac:dyDescent="0.25">
      <c r="C3" s="536" t="s">
        <v>487</v>
      </c>
      <c r="D3" s="537"/>
    </row>
    <row r="4" spans="1:7" x14ac:dyDescent="0.25">
      <c r="C4" s="536" t="s">
        <v>488</v>
      </c>
      <c r="D4" s="537"/>
    </row>
    <row r="5" spans="1:7" x14ac:dyDescent="0.25">
      <c r="C5" s="536" t="s">
        <v>884</v>
      </c>
      <c r="D5" s="537"/>
    </row>
    <row r="6" spans="1:7" x14ac:dyDescent="0.25">
      <c r="C6" s="536" t="s">
        <v>704</v>
      </c>
      <c r="D6" s="537"/>
    </row>
    <row r="7" spans="1:7" x14ac:dyDescent="0.25">
      <c r="C7" s="669"/>
      <c r="D7" s="669"/>
    </row>
    <row r="8" spans="1:7" ht="15.75" x14ac:dyDescent="0.25">
      <c r="C8" s="218" t="s">
        <v>871</v>
      </c>
      <c r="D8" s="218"/>
      <c r="E8" s="535"/>
    </row>
    <row r="9" spans="1:7" ht="15.75" x14ac:dyDescent="0.25">
      <c r="A9" s="645" t="s">
        <v>872</v>
      </c>
      <c r="B9" s="645"/>
      <c r="C9" s="645"/>
      <c r="D9" s="645"/>
      <c r="E9" s="645"/>
      <c r="F9" s="645"/>
      <c r="G9" s="645"/>
    </row>
    <row r="10" spans="1:7" ht="15.75" x14ac:dyDescent="0.25">
      <c r="C10" s="671" t="s">
        <v>885</v>
      </c>
      <c r="D10" s="671"/>
    </row>
    <row r="11" spans="1:7" x14ac:dyDescent="0.25">
      <c r="C11" s="540"/>
      <c r="D11" s="540"/>
    </row>
    <row r="12" spans="1:7" x14ac:dyDescent="0.25">
      <c r="C12" s="669"/>
      <c r="D12" s="669"/>
    </row>
    <row r="13" spans="1:7" ht="15.75" x14ac:dyDescent="0.25">
      <c r="C13" s="540"/>
      <c r="D13" s="538"/>
      <c r="F13" s="538"/>
      <c r="G13" s="538" t="s">
        <v>888</v>
      </c>
    </row>
    <row r="14" spans="1:7" ht="15.75" x14ac:dyDescent="0.25">
      <c r="C14" s="540"/>
      <c r="D14" s="538"/>
    </row>
    <row r="15" spans="1:7" ht="79.5" customHeight="1" x14ac:dyDescent="0.25">
      <c r="C15" s="677" t="s">
        <v>892</v>
      </c>
      <c r="D15" s="677"/>
      <c r="E15" s="677"/>
      <c r="F15" s="677"/>
    </row>
    <row r="16" spans="1:7" ht="15.75" x14ac:dyDescent="0.25">
      <c r="C16" s="541"/>
      <c r="D16" s="538"/>
    </row>
    <row r="17" spans="2:7" x14ac:dyDescent="0.25">
      <c r="D17" s="282"/>
      <c r="F17" s="282"/>
      <c r="G17" s="282" t="s">
        <v>870</v>
      </c>
    </row>
    <row r="18" spans="2:7" ht="15.75" customHeight="1" x14ac:dyDescent="0.25">
      <c r="B18" s="672" t="s">
        <v>489</v>
      </c>
      <c r="C18" s="672" t="s">
        <v>490</v>
      </c>
      <c r="D18" s="672" t="s">
        <v>5</v>
      </c>
      <c r="E18" s="674" t="s">
        <v>875</v>
      </c>
      <c r="F18" s="675"/>
      <c r="G18" s="676"/>
    </row>
    <row r="19" spans="2:7" ht="96" customHeight="1" x14ac:dyDescent="0.25">
      <c r="B19" s="673"/>
      <c r="C19" s="673"/>
      <c r="D19" s="673"/>
      <c r="E19" s="542" t="s">
        <v>876</v>
      </c>
      <c r="F19" s="542" t="s">
        <v>877</v>
      </c>
      <c r="G19" s="542" t="s">
        <v>878</v>
      </c>
    </row>
    <row r="20" spans="2:7" ht="16.5" customHeight="1" x14ac:dyDescent="0.25">
      <c r="B20" s="539">
        <v>1</v>
      </c>
      <c r="C20" s="272" t="s">
        <v>491</v>
      </c>
      <c r="D20" s="543">
        <f>SUM(E20:G20)</f>
        <v>5967.4136321195147</v>
      </c>
      <c r="E20" s="429">
        <v>5967.4136321195147</v>
      </c>
      <c r="F20" s="429"/>
      <c r="G20" s="429"/>
    </row>
    <row r="21" spans="2:7" ht="15.75" x14ac:dyDescent="0.25">
      <c r="B21" s="539">
        <v>2</v>
      </c>
      <c r="C21" s="272" t="s">
        <v>492</v>
      </c>
      <c r="D21" s="543">
        <f t="shared" ref="D21:D26" si="0">SUM(E21:G21)</f>
        <v>18085.527544351076</v>
      </c>
      <c r="E21" s="429">
        <v>13085.527544351075</v>
      </c>
      <c r="F21" s="429"/>
      <c r="G21" s="429">
        <v>5000</v>
      </c>
    </row>
    <row r="22" spans="2:7" ht="15.75" x14ac:dyDescent="0.25">
      <c r="B22" s="539">
        <v>3</v>
      </c>
      <c r="C22" s="272" t="s">
        <v>493</v>
      </c>
      <c r="D22" s="543">
        <f t="shared" si="0"/>
        <v>37133.893557422969</v>
      </c>
      <c r="E22" s="429">
        <v>5133.8935574229699</v>
      </c>
      <c r="F22" s="429"/>
      <c r="G22" s="429">
        <v>32000</v>
      </c>
    </row>
    <row r="23" spans="2:7" ht="15.75" x14ac:dyDescent="0.25">
      <c r="B23" s="539">
        <v>4</v>
      </c>
      <c r="C23" s="272" t="s">
        <v>494</v>
      </c>
      <c r="D23" s="543">
        <f t="shared" si="0"/>
        <v>6712.418300653595</v>
      </c>
      <c r="E23" s="429">
        <v>6712.418300653595</v>
      </c>
      <c r="F23" s="429"/>
      <c r="G23" s="429"/>
    </row>
    <row r="24" spans="2:7" ht="15.75" x14ac:dyDescent="0.25">
      <c r="B24" s="539">
        <v>5</v>
      </c>
      <c r="C24" s="272" t="s">
        <v>495</v>
      </c>
      <c r="D24" s="543">
        <f t="shared" si="0"/>
        <v>4824.0896358543423</v>
      </c>
      <c r="E24" s="429">
        <v>4824.0896358543423</v>
      </c>
      <c r="F24" s="429"/>
      <c r="G24" s="429"/>
    </row>
    <row r="25" spans="2:7" ht="15.75" x14ac:dyDescent="0.25">
      <c r="B25" s="539">
        <v>6</v>
      </c>
      <c r="C25" s="272" t="s">
        <v>496</v>
      </c>
      <c r="D25" s="543">
        <f t="shared" si="0"/>
        <v>6609.1503267973858</v>
      </c>
      <c r="E25" s="429">
        <v>6609.1503267973858</v>
      </c>
      <c r="F25" s="429"/>
      <c r="G25" s="429"/>
    </row>
    <row r="26" spans="2:7" ht="15.75" x14ac:dyDescent="0.25">
      <c r="B26" s="539">
        <v>7</v>
      </c>
      <c r="C26" s="272" t="s">
        <v>497</v>
      </c>
      <c r="D26" s="543">
        <f t="shared" si="0"/>
        <v>5067.5070028011205</v>
      </c>
      <c r="E26" s="429">
        <v>5067.5070028011205</v>
      </c>
      <c r="F26" s="429"/>
      <c r="G26" s="429"/>
    </row>
    <row r="27" spans="2:7" ht="15.75" x14ac:dyDescent="0.25">
      <c r="B27" s="283"/>
      <c r="C27" s="278" t="s">
        <v>498</v>
      </c>
      <c r="D27" s="544">
        <f>SUM(D20:D26)</f>
        <v>84400</v>
      </c>
      <c r="E27" s="544">
        <f>SUM(E20:E26)</f>
        <v>47399.999999999993</v>
      </c>
      <c r="F27" s="544">
        <f>SUM(F20:F26)</f>
        <v>0</v>
      </c>
      <c r="G27" s="544">
        <f>SUM(G20:G26)</f>
        <v>37000</v>
      </c>
    </row>
  </sheetData>
  <mergeCells count="9">
    <mergeCell ref="B18:B19"/>
    <mergeCell ref="C18:C19"/>
    <mergeCell ref="D18:D19"/>
    <mergeCell ref="E18:G18"/>
    <mergeCell ref="C7:D7"/>
    <mergeCell ref="A9:G9"/>
    <mergeCell ref="C10:D10"/>
    <mergeCell ref="C12:D12"/>
    <mergeCell ref="C15:F15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3" zoomScaleNormal="100" workbookViewId="0">
      <selection activeCell="C15" sqref="C15:G15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hidden="1" customWidth="1"/>
    <col min="6" max="6" width="12.28515625" hidden="1" customWidth="1"/>
    <col min="7" max="7" width="13" customWidth="1"/>
    <col min="8" max="8" width="15.5703125" customWidth="1"/>
    <col min="258" max="258" width="7.140625" customWidth="1"/>
    <col min="259" max="259" width="34" customWidth="1"/>
    <col min="260" max="260" width="10.85546875" customWidth="1"/>
    <col min="261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4" width="0" hidden="1" customWidth="1"/>
    <col min="16135" max="16135" width="13" customWidth="1"/>
  </cols>
  <sheetData>
    <row r="1" spans="1:7" x14ac:dyDescent="0.25">
      <c r="C1" s="536" t="s">
        <v>879</v>
      </c>
      <c r="D1" s="537"/>
    </row>
    <row r="2" spans="1:7" x14ac:dyDescent="0.25">
      <c r="C2" s="536" t="s">
        <v>486</v>
      </c>
      <c r="D2" s="537"/>
    </row>
    <row r="3" spans="1:7" x14ac:dyDescent="0.25">
      <c r="C3" s="536" t="s">
        <v>487</v>
      </c>
      <c r="D3" s="537"/>
    </row>
    <row r="4" spans="1:7" x14ac:dyDescent="0.25">
      <c r="C4" s="536" t="s">
        <v>488</v>
      </c>
      <c r="D4" s="537"/>
    </row>
    <row r="5" spans="1:7" x14ac:dyDescent="0.25">
      <c r="C5" s="536" t="s">
        <v>884</v>
      </c>
      <c r="D5" s="537"/>
    </row>
    <row r="6" spans="1:7" x14ac:dyDescent="0.25">
      <c r="C6" s="536" t="s">
        <v>704</v>
      </c>
      <c r="D6" s="537"/>
    </row>
    <row r="7" spans="1:7" x14ac:dyDescent="0.25">
      <c r="C7" s="669"/>
      <c r="D7" s="669"/>
    </row>
    <row r="8" spans="1:7" ht="15.75" x14ac:dyDescent="0.25">
      <c r="C8" s="218" t="s">
        <v>871</v>
      </c>
      <c r="D8" s="218"/>
      <c r="E8" s="535"/>
    </row>
    <row r="9" spans="1:7" ht="15.75" x14ac:dyDescent="0.25">
      <c r="A9" s="218" t="s">
        <v>872</v>
      </c>
      <c r="B9" s="218"/>
      <c r="C9" s="218"/>
      <c r="D9" s="218"/>
      <c r="E9" s="218"/>
      <c r="F9" s="218"/>
      <c r="G9" s="218"/>
    </row>
    <row r="10" spans="1:7" ht="15.75" x14ac:dyDescent="0.25">
      <c r="C10" s="671" t="s">
        <v>885</v>
      </c>
      <c r="D10" s="671"/>
    </row>
    <row r="11" spans="1:7" x14ac:dyDescent="0.25">
      <c r="C11" s="540"/>
      <c r="D11" s="540"/>
    </row>
    <row r="12" spans="1:7" x14ac:dyDescent="0.25">
      <c r="C12" s="669"/>
      <c r="D12" s="669"/>
    </row>
    <row r="13" spans="1:7" ht="15.75" x14ac:dyDescent="0.25">
      <c r="C13" s="540"/>
      <c r="D13" s="538"/>
      <c r="F13" s="538"/>
      <c r="G13" s="538" t="s">
        <v>891</v>
      </c>
    </row>
    <row r="14" spans="1:7" ht="15.75" x14ac:dyDescent="0.25">
      <c r="C14" s="540"/>
      <c r="D14" s="538"/>
    </row>
    <row r="15" spans="1:7" ht="123" customHeight="1" x14ac:dyDescent="0.25">
      <c r="C15" s="677" t="s">
        <v>893</v>
      </c>
      <c r="D15" s="677"/>
      <c r="E15" s="677"/>
      <c r="F15" s="677"/>
      <c r="G15" s="677"/>
    </row>
    <row r="16" spans="1:7" ht="15.75" x14ac:dyDescent="0.25">
      <c r="C16" s="541"/>
      <c r="D16" s="538"/>
    </row>
    <row r="17" spans="2:7" x14ac:dyDescent="0.25">
      <c r="D17" s="282"/>
      <c r="F17" s="282"/>
      <c r="G17" s="282" t="s">
        <v>870</v>
      </c>
    </row>
    <row r="18" spans="2:7" ht="15.75" customHeight="1" x14ac:dyDescent="0.25">
      <c r="B18" s="672" t="s">
        <v>489</v>
      </c>
      <c r="C18" s="672" t="s">
        <v>490</v>
      </c>
      <c r="D18" s="672" t="s">
        <v>5</v>
      </c>
      <c r="E18" s="674" t="s">
        <v>875</v>
      </c>
      <c r="F18" s="675"/>
      <c r="G18" s="676"/>
    </row>
    <row r="19" spans="2:7" ht="96" customHeight="1" x14ac:dyDescent="0.25">
      <c r="B19" s="673"/>
      <c r="C19" s="673"/>
      <c r="D19" s="673"/>
      <c r="E19" s="542" t="s">
        <v>876</v>
      </c>
      <c r="F19" s="542" t="s">
        <v>877</v>
      </c>
      <c r="G19" s="542" t="s">
        <v>878</v>
      </c>
    </row>
    <row r="20" spans="2:7" ht="16.5" hidden="1" customHeight="1" x14ac:dyDescent="0.25">
      <c r="B20" s="539">
        <v>1</v>
      </c>
      <c r="C20" s="272" t="s">
        <v>491</v>
      </c>
      <c r="D20" s="546">
        <f>SUM(E20:G20)</f>
        <v>0</v>
      </c>
      <c r="E20" s="547"/>
      <c r="F20" s="547"/>
      <c r="G20" s="547"/>
    </row>
    <row r="21" spans="2:7" ht="15.75" x14ac:dyDescent="0.25">
      <c r="B21" s="539">
        <v>1</v>
      </c>
      <c r="C21" s="272" t="s">
        <v>494</v>
      </c>
      <c r="D21" s="543">
        <f t="shared" ref="D21:D26" si="0">SUM(E21:G21)</f>
        <v>717140</v>
      </c>
      <c r="E21" s="429"/>
      <c r="F21" s="429"/>
      <c r="G21" s="429">
        <v>717140</v>
      </c>
    </row>
    <row r="22" spans="2:7" ht="15.75" x14ac:dyDescent="0.25">
      <c r="B22" s="539">
        <v>2</v>
      </c>
      <c r="C22" s="272" t="s">
        <v>496</v>
      </c>
      <c r="D22" s="543">
        <f t="shared" si="0"/>
        <v>1334310</v>
      </c>
      <c r="E22" s="429"/>
      <c r="F22" s="429"/>
      <c r="G22" s="429">
        <v>1334310</v>
      </c>
    </row>
    <row r="23" spans="2:7" ht="15.75" hidden="1" x14ac:dyDescent="0.25">
      <c r="B23" s="539">
        <v>4</v>
      </c>
      <c r="C23" s="272" t="s">
        <v>494</v>
      </c>
      <c r="D23" s="543">
        <f t="shared" si="0"/>
        <v>0</v>
      </c>
      <c r="E23" s="429"/>
      <c r="F23" s="429"/>
      <c r="G23" s="429"/>
    </row>
    <row r="24" spans="2:7" ht="15.75" hidden="1" x14ac:dyDescent="0.25">
      <c r="B24" s="539">
        <v>5</v>
      </c>
      <c r="C24" s="272" t="s">
        <v>495</v>
      </c>
      <c r="D24" s="543">
        <f t="shared" si="0"/>
        <v>0</v>
      </c>
      <c r="E24" s="429"/>
      <c r="F24" s="429"/>
      <c r="G24" s="429"/>
    </row>
    <row r="25" spans="2:7" ht="15.75" hidden="1" x14ac:dyDescent="0.25">
      <c r="B25" s="539">
        <v>6</v>
      </c>
      <c r="C25" s="272" t="s">
        <v>496</v>
      </c>
      <c r="D25" s="543">
        <f t="shared" si="0"/>
        <v>0</v>
      </c>
      <c r="E25" s="429"/>
      <c r="F25" s="429"/>
      <c r="G25" s="429"/>
    </row>
    <row r="26" spans="2:7" ht="15.75" hidden="1" x14ac:dyDescent="0.25">
      <c r="B26" s="539">
        <v>7</v>
      </c>
      <c r="C26" s="272" t="s">
        <v>497</v>
      </c>
      <c r="D26" s="543">
        <f t="shared" si="0"/>
        <v>0</v>
      </c>
      <c r="E26" s="429"/>
      <c r="F26" s="429"/>
      <c r="G26" s="429"/>
    </row>
    <row r="27" spans="2:7" ht="15.75" x14ac:dyDescent="0.25">
      <c r="B27" s="283"/>
      <c r="C27" s="278" t="s">
        <v>498</v>
      </c>
      <c r="D27" s="544">
        <f>SUM(D20:D26)</f>
        <v>2051450</v>
      </c>
      <c r="E27" s="544">
        <f>SUM(E20:E26)</f>
        <v>0</v>
      </c>
      <c r="F27" s="544">
        <f>SUM(F20:F26)</f>
        <v>0</v>
      </c>
      <c r="G27" s="544">
        <f>SUM(G20:G26)</f>
        <v>2051450</v>
      </c>
    </row>
  </sheetData>
  <mergeCells count="8">
    <mergeCell ref="C7:D7"/>
    <mergeCell ref="C10:D10"/>
    <mergeCell ref="C12:D12"/>
    <mergeCell ref="C15:G15"/>
    <mergeCell ref="B18:B19"/>
    <mergeCell ref="C18:C19"/>
    <mergeCell ref="D18:D19"/>
    <mergeCell ref="E18:G18"/>
  </mergeCell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"/>
  <sheetViews>
    <sheetView topLeftCell="A92" zoomScaleNormal="100" workbookViewId="0">
      <selection activeCell="D45" sqref="D45"/>
    </sheetView>
  </sheetViews>
  <sheetFormatPr defaultRowHeight="15" x14ac:dyDescent="0.25"/>
  <cols>
    <col min="2" max="2" width="10.85546875" customWidth="1"/>
    <col min="3" max="3" width="28.28515625" customWidth="1"/>
    <col min="4" max="4" width="79.5703125" customWidth="1"/>
  </cols>
  <sheetData>
    <row r="1" spans="2:5" x14ac:dyDescent="0.25">
      <c r="C1" s="641" t="s">
        <v>651</v>
      </c>
      <c r="D1" s="642"/>
    </row>
    <row r="2" spans="2:5" x14ac:dyDescent="0.25">
      <c r="C2" s="641" t="s">
        <v>511</v>
      </c>
      <c r="D2" s="642"/>
    </row>
    <row r="3" spans="2:5" x14ac:dyDescent="0.25">
      <c r="C3" s="641" t="s">
        <v>512</v>
      </c>
      <c r="D3" s="642"/>
    </row>
    <row r="4" spans="2:5" x14ac:dyDescent="0.25">
      <c r="C4" s="641" t="s">
        <v>513</v>
      </c>
      <c r="D4" s="642"/>
    </row>
    <row r="5" spans="2:5" x14ac:dyDescent="0.25">
      <c r="C5" s="641" t="s">
        <v>652</v>
      </c>
      <c r="D5" s="642"/>
    </row>
    <row r="6" spans="2:5" x14ac:dyDescent="0.25">
      <c r="C6" s="636" t="s">
        <v>653</v>
      </c>
      <c r="D6" s="639"/>
    </row>
    <row r="7" spans="2:5" x14ac:dyDescent="0.25">
      <c r="C7" s="636"/>
      <c r="D7" s="639"/>
    </row>
    <row r="8" spans="2:5" x14ac:dyDescent="0.25">
      <c r="D8" s="636"/>
      <c r="E8" s="636"/>
    </row>
    <row r="9" spans="2:5" x14ac:dyDescent="0.25">
      <c r="D9" s="287"/>
      <c r="E9" s="287"/>
    </row>
    <row r="10" spans="2:5" ht="18.75" x14ac:dyDescent="0.25">
      <c r="C10" s="640" t="s">
        <v>514</v>
      </c>
      <c r="D10" s="635"/>
    </row>
    <row r="11" spans="2:5" ht="18.75" x14ac:dyDescent="0.25">
      <c r="C11" s="640" t="s">
        <v>515</v>
      </c>
      <c r="D11" s="635"/>
    </row>
    <row r="12" spans="2:5" ht="18.75" x14ac:dyDescent="0.25">
      <c r="C12" s="288"/>
    </row>
    <row r="13" spans="2:5" ht="77.25" customHeight="1" x14ac:dyDescent="0.25">
      <c r="B13" s="289" t="s">
        <v>516</v>
      </c>
      <c r="C13" s="13" t="s">
        <v>517</v>
      </c>
      <c r="D13" s="15" t="s">
        <v>518</v>
      </c>
    </row>
    <row r="14" spans="2:5" ht="15.75" x14ac:dyDescent="0.25">
      <c r="B14" s="290" t="s">
        <v>47</v>
      </c>
      <c r="C14" s="291"/>
      <c r="D14" s="55" t="s">
        <v>519</v>
      </c>
    </row>
    <row r="15" spans="2:5" ht="30.75" customHeight="1" x14ac:dyDescent="0.25">
      <c r="B15" s="69" t="s">
        <v>47</v>
      </c>
      <c r="C15" s="17" t="s">
        <v>520</v>
      </c>
      <c r="D15" s="16" t="s">
        <v>521</v>
      </c>
    </row>
    <row r="16" spans="2:5" ht="81.75" customHeight="1" x14ac:dyDescent="0.25">
      <c r="B16" s="10" t="s">
        <v>47</v>
      </c>
      <c r="C16" s="292" t="s">
        <v>522</v>
      </c>
      <c r="D16" s="16" t="s">
        <v>523</v>
      </c>
    </row>
    <row r="17" spans="2:4" ht="47.25" x14ac:dyDescent="0.25">
      <c r="B17" s="69" t="s">
        <v>47</v>
      </c>
      <c r="C17" s="17" t="s">
        <v>524</v>
      </c>
      <c r="D17" s="16" t="s">
        <v>525</v>
      </c>
    </row>
    <row r="18" spans="2:4" ht="31.5" x14ac:dyDescent="0.25">
      <c r="B18" s="69" t="s">
        <v>47</v>
      </c>
      <c r="C18" s="17" t="s">
        <v>526</v>
      </c>
      <c r="D18" s="16" t="s">
        <v>527</v>
      </c>
    </row>
    <row r="19" spans="2:4" ht="63" x14ac:dyDescent="0.25">
      <c r="B19" s="69" t="s">
        <v>47</v>
      </c>
      <c r="C19" s="17" t="s">
        <v>57</v>
      </c>
      <c r="D19" s="16" t="s">
        <v>58</v>
      </c>
    </row>
    <row r="20" spans="2:4" ht="47.25" x14ac:dyDescent="0.25">
      <c r="B20" s="69" t="s">
        <v>47</v>
      </c>
      <c r="C20" s="17" t="s">
        <v>528</v>
      </c>
      <c r="D20" s="16" t="s">
        <v>529</v>
      </c>
    </row>
    <row r="21" spans="2:4" ht="63" x14ac:dyDescent="0.25">
      <c r="B21" s="69" t="s">
        <v>47</v>
      </c>
      <c r="C21" s="17" t="s">
        <v>59</v>
      </c>
      <c r="D21" s="16" t="s">
        <v>60</v>
      </c>
    </row>
    <row r="22" spans="2:4" ht="31.5" x14ac:dyDescent="0.25">
      <c r="B22" s="69" t="s">
        <v>47</v>
      </c>
      <c r="C22" s="79" t="s">
        <v>530</v>
      </c>
      <c r="D22" s="16" t="s">
        <v>531</v>
      </c>
    </row>
    <row r="23" spans="2:4" ht="47.25" x14ac:dyDescent="0.25">
      <c r="B23" s="69" t="s">
        <v>47</v>
      </c>
      <c r="C23" s="293" t="s">
        <v>532</v>
      </c>
      <c r="D23" s="16" t="s">
        <v>533</v>
      </c>
    </row>
    <row r="24" spans="2:4" ht="47.25" x14ac:dyDescent="0.25">
      <c r="B24" s="69" t="s">
        <v>47</v>
      </c>
      <c r="C24" s="17" t="s">
        <v>534</v>
      </c>
      <c r="D24" s="16" t="s">
        <v>535</v>
      </c>
    </row>
    <row r="25" spans="2:4" ht="31.5" x14ac:dyDescent="0.25">
      <c r="B25" s="69" t="s">
        <v>47</v>
      </c>
      <c r="C25" s="17" t="s">
        <v>536</v>
      </c>
      <c r="D25" s="16" t="s">
        <v>537</v>
      </c>
    </row>
    <row r="26" spans="2:4" ht="63" x14ac:dyDescent="0.25">
      <c r="B26" s="69" t="s">
        <v>47</v>
      </c>
      <c r="C26" s="17" t="s">
        <v>538</v>
      </c>
      <c r="D26" s="16" t="s">
        <v>539</v>
      </c>
    </row>
    <row r="27" spans="2:4" ht="31.5" x14ac:dyDescent="0.25">
      <c r="B27" s="69" t="s">
        <v>47</v>
      </c>
      <c r="C27" s="17" t="s">
        <v>540</v>
      </c>
      <c r="D27" s="16" t="s">
        <v>541</v>
      </c>
    </row>
    <row r="28" spans="2:4" ht="78.75" x14ac:dyDescent="0.25">
      <c r="B28" s="69" t="s">
        <v>47</v>
      </c>
      <c r="C28" s="17" t="s">
        <v>542</v>
      </c>
      <c r="D28" s="16" t="s">
        <v>543</v>
      </c>
    </row>
    <row r="29" spans="2:4" ht="78.75" x14ac:dyDescent="0.25">
      <c r="B29" s="69" t="s">
        <v>47</v>
      </c>
      <c r="C29" s="17" t="s">
        <v>544</v>
      </c>
      <c r="D29" s="16" t="s">
        <v>545</v>
      </c>
    </row>
    <row r="30" spans="2:4" ht="78.75" x14ac:dyDescent="0.25">
      <c r="B30" s="69" t="s">
        <v>47</v>
      </c>
      <c r="C30" s="17" t="s">
        <v>546</v>
      </c>
      <c r="D30" s="16" t="s">
        <v>547</v>
      </c>
    </row>
    <row r="31" spans="2:4" ht="78.75" x14ac:dyDescent="0.25">
      <c r="B31" s="69" t="s">
        <v>47</v>
      </c>
      <c r="C31" s="17" t="s">
        <v>548</v>
      </c>
      <c r="D31" s="16" t="s">
        <v>549</v>
      </c>
    </row>
    <row r="32" spans="2:4" ht="47.25" x14ac:dyDescent="0.25">
      <c r="B32" s="69" t="s">
        <v>47</v>
      </c>
      <c r="C32" s="17" t="s">
        <v>550</v>
      </c>
      <c r="D32" s="16" t="s">
        <v>551</v>
      </c>
    </row>
    <row r="33" spans="2:4" ht="47.25" x14ac:dyDescent="0.25">
      <c r="B33" s="69" t="s">
        <v>47</v>
      </c>
      <c r="C33" s="17" t="s">
        <v>552</v>
      </c>
      <c r="D33" s="16" t="s">
        <v>553</v>
      </c>
    </row>
    <row r="34" spans="2:4" ht="31.5" x14ac:dyDescent="0.25">
      <c r="B34" s="69" t="s">
        <v>47</v>
      </c>
      <c r="C34" s="17" t="s">
        <v>554</v>
      </c>
      <c r="D34" s="16" t="s">
        <v>555</v>
      </c>
    </row>
    <row r="35" spans="2:4" ht="47.25" x14ac:dyDescent="0.25">
      <c r="B35" s="69" t="s">
        <v>47</v>
      </c>
      <c r="C35" s="17" t="s">
        <v>556</v>
      </c>
      <c r="D35" s="16" t="s">
        <v>557</v>
      </c>
    </row>
    <row r="36" spans="2:4" ht="47.25" x14ac:dyDescent="0.25">
      <c r="B36" s="69" t="s">
        <v>47</v>
      </c>
      <c r="C36" s="17" t="s">
        <v>558</v>
      </c>
      <c r="D36" s="16" t="s">
        <v>559</v>
      </c>
    </row>
    <row r="37" spans="2:4" ht="63" x14ac:dyDescent="0.25">
      <c r="B37" s="69" t="s">
        <v>47</v>
      </c>
      <c r="C37" s="293" t="s">
        <v>560</v>
      </c>
      <c r="D37" s="16" t="s">
        <v>561</v>
      </c>
    </row>
    <row r="38" spans="2:4" ht="31.5" x14ac:dyDescent="0.25">
      <c r="B38" s="69" t="s">
        <v>47</v>
      </c>
      <c r="C38" s="293" t="s">
        <v>83</v>
      </c>
      <c r="D38" s="16" t="s">
        <v>84</v>
      </c>
    </row>
    <row r="39" spans="2:4" ht="15.75" x14ac:dyDescent="0.25">
      <c r="B39" s="69" t="s">
        <v>47</v>
      </c>
      <c r="C39" s="294" t="s">
        <v>85</v>
      </c>
      <c r="D39" s="16" t="s">
        <v>86</v>
      </c>
    </row>
    <row r="40" spans="2:4" ht="31.5" x14ac:dyDescent="0.25">
      <c r="B40" s="295" t="s">
        <v>53</v>
      </c>
      <c r="C40" s="296"/>
      <c r="D40" s="55" t="s">
        <v>52</v>
      </c>
    </row>
    <row r="41" spans="2:4" ht="31.5" x14ac:dyDescent="0.25">
      <c r="B41" s="69" t="s">
        <v>53</v>
      </c>
      <c r="C41" s="17" t="s">
        <v>79</v>
      </c>
      <c r="D41" s="16" t="s">
        <v>562</v>
      </c>
    </row>
    <row r="42" spans="2:4" ht="47.25" x14ac:dyDescent="0.25">
      <c r="B42" s="69" t="s">
        <v>53</v>
      </c>
      <c r="C42" s="17" t="s">
        <v>563</v>
      </c>
      <c r="D42" s="16" t="s">
        <v>564</v>
      </c>
    </row>
    <row r="43" spans="2:4" ht="31.5" x14ac:dyDescent="0.25">
      <c r="B43" s="69" t="s">
        <v>53</v>
      </c>
      <c r="C43" s="17" t="s">
        <v>64</v>
      </c>
      <c r="D43" s="78" t="s">
        <v>65</v>
      </c>
    </row>
    <row r="44" spans="2:4" ht="31.5" x14ac:dyDescent="0.25">
      <c r="B44" s="69" t="s">
        <v>53</v>
      </c>
      <c r="C44" s="17" t="s">
        <v>565</v>
      </c>
      <c r="D44" s="16" t="s">
        <v>566</v>
      </c>
    </row>
    <row r="45" spans="2:4" ht="31.5" x14ac:dyDescent="0.25">
      <c r="B45" s="69" t="s">
        <v>53</v>
      </c>
      <c r="C45" s="17" t="s">
        <v>642</v>
      </c>
      <c r="D45" s="16" t="s">
        <v>644</v>
      </c>
    </row>
    <row r="46" spans="2:4" s="12" customFormat="1" ht="31.5" x14ac:dyDescent="0.25">
      <c r="B46" s="71" t="s">
        <v>53</v>
      </c>
      <c r="C46" s="297" t="s">
        <v>258</v>
      </c>
      <c r="D46" s="68" t="s">
        <v>567</v>
      </c>
    </row>
    <row r="47" spans="2:4" s="12" customFormat="1" ht="34.5" customHeight="1" x14ac:dyDescent="0.25">
      <c r="B47" s="71" t="s">
        <v>53</v>
      </c>
      <c r="C47" s="297" t="s">
        <v>568</v>
      </c>
      <c r="D47" s="68" t="s">
        <v>569</v>
      </c>
    </row>
    <row r="48" spans="2:4" s="12" customFormat="1" ht="34.5" customHeight="1" x14ac:dyDescent="0.25">
      <c r="B48" s="71" t="s">
        <v>53</v>
      </c>
      <c r="C48" s="297" t="s">
        <v>507</v>
      </c>
      <c r="D48" s="68" t="s">
        <v>509</v>
      </c>
    </row>
    <row r="49" spans="2:4" s="12" customFormat="1" ht="48.75" customHeight="1" x14ac:dyDescent="0.25">
      <c r="B49" s="71" t="s">
        <v>53</v>
      </c>
      <c r="C49" s="297" t="s">
        <v>503</v>
      </c>
      <c r="D49" s="68" t="s">
        <v>504</v>
      </c>
    </row>
    <row r="50" spans="2:4" ht="15.75" x14ac:dyDescent="0.25">
      <c r="B50" s="69" t="s">
        <v>53</v>
      </c>
      <c r="C50" s="17" t="s">
        <v>259</v>
      </c>
      <c r="D50" s="16" t="s">
        <v>570</v>
      </c>
    </row>
    <row r="51" spans="2:4" ht="40.5" customHeight="1" x14ac:dyDescent="0.25">
      <c r="B51" s="69" t="s">
        <v>53</v>
      </c>
      <c r="C51" s="17" t="s">
        <v>66</v>
      </c>
      <c r="D51" s="16" t="s">
        <v>68</v>
      </c>
    </row>
    <row r="52" spans="2:4" ht="47.25" x14ac:dyDescent="0.25">
      <c r="B52" s="69" t="s">
        <v>53</v>
      </c>
      <c r="C52" s="56" t="s">
        <v>73</v>
      </c>
      <c r="D52" s="57" t="s">
        <v>571</v>
      </c>
    </row>
    <row r="53" spans="2:4" ht="47.25" x14ac:dyDescent="0.25">
      <c r="B53" s="69" t="s">
        <v>53</v>
      </c>
      <c r="C53" s="17" t="s">
        <v>67</v>
      </c>
      <c r="D53" s="16" t="s">
        <v>572</v>
      </c>
    </row>
    <row r="54" spans="2:4" ht="33.75" customHeight="1" x14ac:dyDescent="0.25">
      <c r="B54" s="69" t="s">
        <v>53</v>
      </c>
      <c r="C54" s="17" t="s">
        <v>573</v>
      </c>
      <c r="D54" s="16" t="s">
        <v>574</v>
      </c>
    </row>
    <row r="55" spans="2:4" ht="49.5" customHeight="1" x14ac:dyDescent="0.25">
      <c r="B55" s="69" t="s">
        <v>53</v>
      </c>
      <c r="C55" s="17" t="s">
        <v>575</v>
      </c>
      <c r="D55" s="16" t="s">
        <v>576</v>
      </c>
    </row>
    <row r="56" spans="2:4" ht="15.75" x14ac:dyDescent="0.25">
      <c r="B56" s="69" t="s">
        <v>53</v>
      </c>
      <c r="C56" s="17" t="s">
        <v>69</v>
      </c>
      <c r="D56" s="16" t="s">
        <v>70</v>
      </c>
    </row>
    <row r="57" spans="2:4" ht="50.25" customHeight="1" x14ac:dyDescent="0.25">
      <c r="B57" s="69" t="s">
        <v>53</v>
      </c>
      <c r="C57" s="17" t="s">
        <v>260</v>
      </c>
      <c r="D57" s="16" t="s">
        <v>261</v>
      </c>
    </row>
    <row r="58" spans="2:4" ht="63" x14ac:dyDescent="0.25">
      <c r="B58" s="69" t="s">
        <v>53</v>
      </c>
      <c r="C58" s="17" t="s">
        <v>577</v>
      </c>
      <c r="D58" s="16" t="s">
        <v>578</v>
      </c>
    </row>
    <row r="59" spans="2:4" ht="31.5" x14ac:dyDescent="0.25">
      <c r="B59" s="69" t="s">
        <v>53</v>
      </c>
      <c r="C59" s="293" t="s">
        <v>83</v>
      </c>
      <c r="D59" s="16" t="s">
        <v>84</v>
      </c>
    </row>
    <row r="60" spans="2:4" ht="15.75" x14ac:dyDescent="0.25">
      <c r="B60" s="69" t="s">
        <v>53</v>
      </c>
      <c r="C60" s="294" t="s">
        <v>85</v>
      </c>
      <c r="D60" s="16" t="s">
        <v>86</v>
      </c>
    </row>
    <row r="61" spans="2:4" ht="47.25" x14ac:dyDescent="0.25">
      <c r="B61" s="69" t="s">
        <v>53</v>
      </c>
      <c r="C61" s="17" t="s">
        <v>579</v>
      </c>
      <c r="D61" s="16" t="s">
        <v>580</v>
      </c>
    </row>
    <row r="62" spans="2:4" ht="38.25" customHeight="1" x14ac:dyDescent="0.25">
      <c r="B62" s="69" t="s">
        <v>53</v>
      </c>
      <c r="C62" s="17" t="s">
        <v>581</v>
      </c>
      <c r="D62" s="16" t="s">
        <v>582</v>
      </c>
    </row>
    <row r="63" spans="2:4" ht="34.5" customHeight="1" x14ac:dyDescent="0.25">
      <c r="B63" s="69" t="s">
        <v>53</v>
      </c>
      <c r="C63" s="17" t="s">
        <v>583</v>
      </c>
      <c r="D63" s="16" t="s">
        <v>584</v>
      </c>
    </row>
    <row r="64" spans="2:4" ht="44.25" customHeight="1" x14ac:dyDescent="0.25">
      <c r="B64" s="69" t="s">
        <v>53</v>
      </c>
      <c r="C64" s="17" t="s">
        <v>262</v>
      </c>
      <c r="D64" s="16" t="s">
        <v>263</v>
      </c>
    </row>
    <row r="65" spans="2:4" ht="30.75" customHeight="1" x14ac:dyDescent="0.25">
      <c r="B65" s="295" t="s">
        <v>51</v>
      </c>
      <c r="C65" s="296"/>
      <c r="D65" s="55" t="s">
        <v>50</v>
      </c>
    </row>
    <row r="66" spans="2:4" ht="31.5" x14ac:dyDescent="0.25">
      <c r="B66" s="295" t="s">
        <v>49</v>
      </c>
      <c r="C66" s="296"/>
      <c r="D66" s="55" t="s">
        <v>48</v>
      </c>
    </row>
    <row r="67" spans="2:4" ht="33" customHeight="1" x14ac:dyDescent="0.25">
      <c r="B67" s="295" t="s">
        <v>56</v>
      </c>
      <c r="C67" s="296"/>
      <c r="D67" s="55" t="s">
        <v>55</v>
      </c>
    </row>
    <row r="68" spans="2:4" ht="47.25" x14ac:dyDescent="0.25">
      <c r="B68" s="295" t="s">
        <v>585</v>
      </c>
      <c r="C68" s="296"/>
      <c r="D68" s="55" t="s">
        <v>586</v>
      </c>
    </row>
    <row r="69" spans="2:4" ht="78.75" x14ac:dyDescent="0.25">
      <c r="B69" s="69" t="s">
        <v>585</v>
      </c>
      <c r="C69" s="17" t="s">
        <v>587</v>
      </c>
      <c r="D69" s="16" t="s">
        <v>588</v>
      </c>
    </row>
    <row r="70" spans="2:4" ht="47.25" x14ac:dyDescent="0.25">
      <c r="B70" s="69" t="s">
        <v>585</v>
      </c>
      <c r="C70" s="17" t="s">
        <v>589</v>
      </c>
      <c r="D70" s="16" t="s">
        <v>590</v>
      </c>
    </row>
    <row r="71" spans="2:4" ht="31.5" x14ac:dyDescent="0.25">
      <c r="B71" s="69" t="s">
        <v>585</v>
      </c>
      <c r="C71" s="17" t="s">
        <v>591</v>
      </c>
      <c r="D71" s="16" t="s">
        <v>592</v>
      </c>
    </row>
    <row r="72" spans="2:4" ht="47.25" x14ac:dyDescent="0.25">
      <c r="B72" s="69" t="s">
        <v>585</v>
      </c>
      <c r="C72" s="79" t="s">
        <v>593</v>
      </c>
      <c r="D72" s="16" t="s">
        <v>594</v>
      </c>
    </row>
    <row r="73" spans="2:4" ht="31.5" x14ac:dyDescent="0.25">
      <c r="B73" s="69" t="s">
        <v>585</v>
      </c>
      <c r="C73" s="17" t="s">
        <v>71</v>
      </c>
      <c r="D73" s="16" t="s">
        <v>595</v>
      </c>
    </row>
    <row r="74" spans="2:4" ht="31.5" x14ac:dyDescent="0.25">
      <c r="B74" s="69" t="s">
        <v>585</v>
      </c>
      <c r="C74" s="293" t="s">
        <v>80</v>
      </c>
      <c r="D74" s="16" t="s">
        <v>596</v>
      </c>
    </row>
    <row r="75" spans="2:4" ht="15.75" x14ac:dyDescent="0.25">
      <c r="B75" s="69" t="s">
        <v>585</v>
      </c>
      <c r="C75" s="298" t="s">
        <v>597</v>
      </c>
      <c r="D75" s="16" t="s">
        <v>598</v>
      </c>
    </row>
    <row r="76" spans="2:4" ht="31.5" x14ac:dyDescent="0.25">
      <c r="B76" s="69" t="s">
        <v>585</v>
      </c>
      <c r="C76" s="17" t="s">
        <v>599</v>
      </c>
      <c r="D76" s="16" t="s">
        <v>600</v>
      </c>
    </row>
    <row r="77" spans="2:4" ht="31.5" x14ac:dyDescent="0.25">
      <c r="B77" s="69" t="s">
        <v>585</v>
      </c>
      <c r="C77" s="17" t="s">
        <v>601</v>
      </c>
      <c r="D77" s="16" t="s">
        <v>602</v>
      </c>
    </row>
    <row r="78" spans="2:4" ht="63" x14ac:dyDescent="0.25">
      <c r="B78" s="69" t="s">
        <v>585</v>
      </c>
      <c r="C78" s="17" t="s">
        <v>603</v>
      </c>
      <c r="D78" s="16" t="s">
        <v>604</v>
      </c>
    </row>
    <row r="79" spans="2:4" ht="47.25" x14ac:dyDescent="0.25">
      <c r="B79" s="69" t="s">
        <v>585</v>
      </c>
      <c r="C79" s="17" t="s">
        <v>605</v>
      </c>
      <c r="D79" s="16" t="s">
        <v>606</v>
      </c>
    </row>
    <row r="80" spans="2:4" ht="50.25" customHeight="1" x14ac:dyDescent="0.25">
      <c r="B80" s="69" t="s">
        <v>585</v>
      </c>
      <c r="C80" s="17" t="s">
        <v>607</v>
      </c>
      <c r="D80" s="16" t="s">
        <v>608</v>
      </c>
    </row>
    <row r="81" spans="2:4" ht="84" customHeight="1" x14ac:dyDescent="0.25">
      <c r="B81" s="69" t="s">
        <v>585</v>
      </c>
      <c r="C81" s="293" t="s">
        <v>609</v>
      </c>
      <c r="D81" s="16" t="s">
        <v>610</v>
      </c>
    </row>
    <row r="82" spans="2:4" ht="31.5" x14ac:dyDescent="0.25">
      <c r="B82" s="69" t="s">
        <v>585</v>
      </c>
      <c r="C82" s="17" t="s">
        <v>61</v>
      </c>
      <c r="D82" s="16" t="s">
        <v>62</v>
      </c>
    </row>
    <row r="83" spans="2:4" ht="21" customHeight="1" x14ac:dyDescent="0.25">
      <c r="B83" s="69" t="s">
        <v>585</v>
      </c>
      <c r="C83" s="17" t="s">
        <v>611</v>
      </c>
      <c r="D83" s="16" t="s">
        <v>612</v>
      </c>
    </row>
    <row r="84" spans="2:4" ht="15.75" x14ac:dyDescent="0.25">
      <c r="B84" s="69" t="s">
        <v>585</v>
      </c>
      <c r="C84" s="17" t="s">
        <v>613</v>
      </c>
      <c r="D84" s="16" t="s">
        <v>614</v>
      </c>
    </row>
    <row r="85" spans="2:4" ht="15.75" x14ac:dyDescent="0.25">
      <c r="B85" s="69" t="s">
        <v>585</v>
      </c>
      <c r="C85" s="17" t="s">
        <v>63</v>
      </c>
      <c r="D85" s="16" t="s">
        <v>615</v>
      </c>
    </row>
    <row r="86" spans="2:4" ht="47.25" x14ac:dyDescent="0.25">
      <c r="B86" s="69" t="s">
        <v>585</v>
      </c>
      <c r="C86" s="16" t="s">
        <v>616</v>
      </c>
      <c r="D86" s="16" t="s">
        <v>617</v>
      </c>
    </row>
    <row r="87" spans="2:4" ht="31.5" x14ac:dyDescent="0.25">
      <c r="B87" s="69" t="s">
        <v>585</v>
      </c>
      <c r="C87" s="16" t="s">
        <v>618</v>
      </c>
      <c r="D87" s="16" t="s">
        <v>619</v>
      </c>
    </row>
    <row r="88" spans="2:4" ht="31.5" x14ac:dyDescent="0.25">
      <c r="B88" s="69" t="s">
        <v>585</v>
      </c>
      <c r="C88" s="16" t="s">
        <v>620</v>
      </c>
      <c r="D88" s="16" t="s">
        <v>621</v>
      </c>
    </row>
    <row r="89" spans="2:4" ht="47.25" x14ac:dyDescent="0.25">
      <c r="B89" s="69" t="s">
        <v>585</v>
      </c>
      <c r="C89" s="299" t="s">
        <v>622</v>
      </c>
      <c r="D89" s="16" t="s">
        <v>623</v>
      </c>
    </row>
    <row r="90" spans="2:4" ht="47.25" x14ac:dyDescent="0.25">
      <c r="B90" s="69" t="s">
        <v>585</v>
      </c>
      <c r="C90" s="299" t="s">
        <v>624</v>
      </c>
      <c r="D90" s="16" t="s">
        <v>625</v>
      </c>
    </row>
    <row r="91" spans="2:4" ht="63" x14ac:dyDescent="0.25">
      <c r="B91" s="69" t="s">
        <v>585</v>
      </c>
      <c r="C91" s="299" t="s">
        <v>626</v>
      </c>
      <c r="D91" s="16" t="s">
        <v>627</v>
      </c>
    </row>
    <row r="92" spans="2:4" ht="47.25" x14ac:dyDescent="0.25">
      <c r="B92" s="69" t="s">
        <v>585</v>
      </c>
      <c r="C92" s="300" t="s">
        <v>628</v>
      </c>
      <c r="D92" s="58" t="s">
        <v>629</v>
      </c>
    </row>
    <row r="93" spans="2:4" ht="63" x14ac:dyDescent="0.25">
      <c r="B93" s="69" t="s">
        <v>585</v>
      </c>
      <c r="C93" s="299" t="s">
        <v>630</v>
      </c>
      <c r="D93" s="16" t="s">
        <v>631</v>
      </c>
    </row>
    <row r="94" spans="2:4" ht="47.25" x14ac:dyDescent="0.25">
      <c r="B94" s="69" t="s">
        <v>585</v>
      </c>
      <c r="C94" s="300" t="s">
        <v>632</v>
      </c>
      <c r="D94" s="58" t="s">
        <v>633</v>
      </c>
    </row>
    <row r="95" spans="2:4" ht="31.5" x14ac:dyDescent="0.25">
      <c r="B95" s="69" t="s">
        <v>585</v>
      </c>
      <c r="C95" s="299" t="s">
        <v>634</v>
      </c>
      <c r="D95" s="16" t="s">
        <v>635</v>
      </c>
    </row>
    <row r="96" spans="2:4" ht="51" customHeight="1" x14ac:dyDescent="0.25">
      <c r="B96" s="69" t="s">
        <v>585</v>
      </c>
      <c r="C96" s="299" t="s">
        <v>636</v>
      </c>
      <c r="D96" s="16" t="s">
        <v>637</v>
      </c>
    </row>
    <row r="98" spans="2:2" s="4" customFormat="1" x14ac:dyDescent="0.25">
      <c r="B98" s="4" t="s">
        <v>638</v>
      </c>
    </row>
    <row r="99" spans="2:2" s="4" customFormat="1" x14ac:dyDescent="0.25">
      <c r="B99" s="4" t="s">
        <v>639</v>
      </c>
    </row>
    <row r="100" spans="2:2" s="4" customFormat="1" x14ac:dyDescent="0.25">
      <c r="B100" s="4" t="s">
        <v>640</v>
      </c>
    </row>
  </sheetData>
  <mergeCells count="10">
    <mergeCell ref="C7:D7"/>
    <mergeCell ref="D8:E8"/>
    <mergeCell ref="C10:D10"/>
    <mergeCell ref="C11:D11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opLeftCell="A7" zoomScaleNormal="100" workbookViewId="0">
      <selection activeCell="C2" sqref="C2:D2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41" t="s">
        <v>510</v>
      </c>
      <c r="D1" s="642"/>
    </row>
    <row r="2" spans="2:4" x14ac:dyDescent="0.25">
      <c r="C2" s="641" t="s">
        <v>511</v>
      </c>
      <c r="D2" s="642"/>
    </row>
    <row r="3" spans="2:4" x14ac:dyDescent="0.25">
      <c r="C3" s="641" t="s">
        <v>512</v>
      </c>
      <c r="D3" s="642"/>
    </row>
    <row r="4" spans="2:4" x14ac:dyDescent="0.25">
      <c r="C4" s="641" t="s">
        <v>513</v>
      </c>
      <c r="D4" s="642"/>
    </row>
    <row r="5" spans="2:4" x14ac:dyDescent="0.25">
      <c r="C5" s="641" t="s">
        <v>652</v>
      </c>
      <c r="D5" s="642"/>
    </row>
    <row r="6" spans="2:4" x14ac:dyDescent="0.25">
      <c r="C6" s="636" t="s">
        <v>660</v>
      </c>
      <c r="D6" s="639"/>
    </row>
    <row r="7" spans="2:4" x14ac:dyDescent="0.25">
      <c r="C7" s="636"/>
      <c r="D7" s="639"/>
    </row>
    <row r="9" spans="2:4" x14ac:dyDescent="0.25">
      <c r="C9" s="643" t="s">
        <v>654</v>
      </c>
      <c r="D9" s="635"/>
    </row>
    <row r="10" spans="2:4" ht="18.75" x14ac:dyDescent="0.25">
      <c r="C10" s="640" t="s">
        <v>655</v>
      </c>
      <c r="D10" s="635"/>
    </row>
    <row r="11" spans="2:4" ht="18.75" x14ac:dyDescent="0.25">
      <c r="C11" s="302"/>
    </row>
    <row r="12" spans="2:4" x14ac:dyDescent="0.25">
      <c r="D12" s="282"/>
    </row>
    <row r="13" spans="2:4" ht="31.5" x14ac:dyDescent="0.25">
      <c r="B13" s="289" t="s">
        <v>656</v>
      </c>
      <c r="C13" s="13" t="s">
        <v>657</v>
      </c>
      <c r="D13" s="15" t="s">
        <v>0</v>
      </c>
    </row>
    <row r="14" spans="2:4" ht="31.5" x14ac:dyDescent="0.25">
      <c r="B14" s="290" t="s">
        <v>53</v>
      </c>
      <c r="C14" s="291"/>
      <c r="D14" s="55" t="s">
        <v>52</v>
      </c>
    </row>
    <row r="15" spans="2:4" ht="31.5" hidden="1" x14ac:dyDescent="0.25">
      <c r="B15" s="73" t="s">
        <v>53</v>
      </c>
      <c r="C15" s="312" t="s">
        <v>432</v>
      </c>
      <c r="D15" s="272" t="s">
        <v>433</v>
      </c>
    </row>
    <row r="16" spans="2:4" ht="47.25" hidden="1" x14ac:dyDescent="0.25">
      <c r="B16" s="69" t="s">
        <v>53</v>
      </c>
      <c r="C16" s="299" t="s">
        <v>658</v>
      </c>
      <c r="D16" s="272" t="s">
        <v>659</v>
      </c>
    </row>
    <row r="17" spans="2:4" ht="47.25" x14ac:dyDescent="0.25">
      <c r="B17" s="69" t="s">
        <v>53</v>
      </c>
      <c r="C17" s="17" t="s">
        <v>468</v>
      </c>
      <c r="D17" s="16" t="s">
        <v>469</v>
      </c>
    </row>
    <row r="18" spans="2:4" ht="47.25" x14ac:dyDescent="0.25">
      <c r="B18" s="69" t="s">
        <v>53</v>
      </c>
      <c r="C18" s="17" t="s">
        <v>474</v>
      </c>
      <c r="D18" s="16" t="s">
        <v>475</v>
      </c>
    </row>
    <row r="19" spans="2:4" s="11" customFormat="1" ht="31.5" x14ac:dyDescent="0.25">
      <c r="B19" s="69" t="s">
        <v>53</v>
      </c>
      <c r="C19" s="17" t="s">
        <v>450</v>
      </c>
      <c r="D19" s="16" t="s">
        <v>451</v>
      </c>
    </row>
    <row r="20" spans="2:4" ht="31.5" x14ac:dyDescent="0.25">
      <c r="B20" s="69" t="s">
        <v>53</v>
      </c>
      <c r="C20" s="17" t="s">
        <v>458</v>
      </c>
      <c r="D20" s="16" t="s">
        <v>459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8" zoomScaleNormal="100" workbookViewId="0">
      <selection activeCell="B18" sqref="B18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</cols>
  <sheetData>
    <row r="1" spans="1:9" x14ac:dyDescent="0.25">
      <c r="B1" s="637" t="s">
        <v>664</v>
      </c>
      <c r="C1" s="638"/>
    </row>
    <row r="2" spans="1:9" x14ac:dyDescent="0.25">
      <c r="B2" s="637" t="s">
        <v>276</v>
      </c>
      <c r="C2" s="638"/>
    </row>
    <row r="3" spans="1:9" x14ac:dyDescent="0.25">
      <c r="B3" s="637" t="s">
        <v>277</v>
      </c>
      <c r="C3" s="638"/>
    </row>
    <row r="4" spans="1:9" x14ac:dyDescent="0.25">
      <c r="B4" s="637" t="s">
        <v>278</v>
      </c>
      <c r="C4" s="638"/>
    </row>
    <row r="5" spans="1:9" x14ac:dyDescent="0.25">
      <c r="B5" s="637" t="s">
        <v>663</v>
      </c>
      <c r="C5" s="638"/>
    </row>
    <row r="6" spans="1:9" x14ac:dyDescent="0.25">
      <c r="B6" s="634" t="s">
        <v>662</v>
      </c>
      <c r="C6" s="635"/>
    </row>
    <row r="8" spans="1:9" x14ac:dyDescent="0.25">
      <c r="B8" s="636"/>
      <c r="C8" s="636"/>
    </row>
    <row r="9" spans="1:9" x14ac:dyDescent="0.25">
      <c r="I9" s="4"/>
    </row>
    <row r="10" spans="1:9" ht="15.75" x14ac:dyDescent="0.25">
      <c r="A10" s="644" t="s">
        <v>279</v>
      </c>
      <c r="B10" s="644"/>
      <c r="C10" s="644"/>
      <c r="I10" s="4"/>
    </row>
    <row r="11" spans="1:9" ht="15.75" x14ac:dyDescent="0.25">
      <c r="A11" s="645" t="s">
        <v>661</v>
      </c>
      <c r="B11" s="645"/>
      <c r="C11" s="645"/>
    </row>
    <row r="12" spans="1:9" x14ac:dyDescent="0.25">
      <c r="C12" s="4" t="s">
        <v>870</v>
      </c>
    </row>
    <row r="13" spans="1:9" ht="48.75" customHeight="1" x14ac:dyDescent="0.25">
      <c r="A13" s="220" t="s">
        <v>280</v>
      </c>
      <c r="B13" s="14" t="s">
        <v>281</v>
      </c>
      <c r="C13" s="13" t="s">
        <v>845</v>
      </c>
    </row>
    <row r="14" spans="1:9" ht="22.5" customHeight="1" x14ac:dyDescent="0.25">
      <c r="A14" s="221" t="s">
        <v>282</v>
      </c>
      <c r="B14" s="222" t="s">
        <v>283</v>
      </c>
      <c r="C14" s="409">
        <f>SUM(C15,C20,C26,C35,C38,C51,C57,C66,C70)</f>
        <v>73156884</v>
      </c>
    </row>
    <row r="15" spans="1:9" ht="18.75" customHeight="1" x14ac:dyDescent="0.25">
      <c r="A15" s="223" t="s">
        <v>284</v>
      </c>
      <c r="B15" s="224" t="s">
        <v>285</v>
      </c>
      <c r="C15" s="410">
        <f>SUM(C16)</f>
        <v>53675583</v>
      </c>
    </row>
    <row r="16" spans="1:9" ht="17.25" customHeight="1" x14ac:dyDescent="0.25">
      <c r="A16" s="225" t="s">
        <v>286</v>
      </c>
      <c r="B16" s="226" t="s">
        <v>287</v>
      </c>
      <c r="C16" s="411">
        <f>SUM(C17:C19)</f>
        <v>53675583</v>
      </c>
    </row>
    <row r="17" spans="1:3" ht="66" x14ac:dyDescent="0.25">
      <c r="A17" s="227" t="s">
        <v>288</v>
      </c>
      <c r="B17" s="58" t="s">
        <v>289</v>
      </c>
      <c r="C17" s="412">
        <v>53349402</v>
      </c>
    </row>
    <row r="18" spans="1:3" ht="81" customHeight="1" x14ac:dyDescent="0.25">
      <c r="A18" s="77" t="s">
        <v>290</v>
      </c>
      <c r="B18" s="78" t="s">
        <v>291</v>
      </c>
      <c r="C18" s="412">
        <v>236173</v>
      </c>
    </row>
    <row r="19" spans="1:3" ht="36" customHeight="1" x14ac:dyDescent="0.25">
      <c r="A19" s="77" t="s">
        <v>292</v>
      </c>
      <c r="B19" s="78" t="s">
        <v>293</v>
      </c>
      <c r="C19" s="412">
        <v>90008</v>
      </c>
    </row>
    <row r="20" spans="1:3" ht="33" customHeight="1" x14ac:dyDescent="0.25">
      <c r="A20" s="228" t="s">
        <v>294</v>
      </c>
      <c r="B20" s="229" t="s">
        <v>295</v>
      </c>
      <c r="C20" s="413">
        <f>SUM(C21)</f>
        <v>6416468</v>
      </c>
    </row>
    <row r="21" spans="1:3" ht="33" customHeight="1" x14ac:dyDescent="0.25">
      <c r="A21" s="230" t="s">
        <v>296</v>
      </c>
      <c r="B21" s="231" t="s">
        <v>297</v>
      </c>
      <c r="C21" s="414">
        <f>SUM(C22:C25)</f>
        <v>6416468</v>
      </c>
    </row>
    <row r="22" spans="1:3" ht="48.75" customHeight="1" x14ac:dyDescent="0.25">
      <c r="A22" s="77" t="s">
        <v>298</v>
      </c>
      <c r="B22" s="78" t="s">
        <v>299</v>
      </c>
      <c r="C22" s="412">
        <v>1980375</v>
      </c>
    </row>
    <row r="23" spans="1:3" ht="63" x14ac:dyDescent="0.25">
      <c r="A23" s="77" t="s">
        <v>300</v>
      </c>
      <c r="B23" s="78" t="s">
        <v>301</v>
      </c>
      <c r="C23" s="412">
        <v>43429</v>
      </c>
    </row>
    <row r="24" spans="1:3" ht="48" customHeight="1" x14ac:dyDescent="0.25">
      <c r="A24" s="77" t="s">
        <v>302</v>
      </c>
      <c r="B24" s="78" t="s">
        <v>303</v>
      </c>
      <c r="C24" s="412">
        <v>4650926</v>
      </c>
    </row>
    <row r="25" spans="1:3" ht="48.75" customHeight="1" x14ac:dyDescent="0.25">
      <c r="A25" s="77" t="s">
        <v>304</v>
      </c>
      <c r="B25" s="78" t="s">
        <v>305</v>
      </c>
      <c r="C25" s="412">
        <v>-258262</v>
      </c>
    </row>
    <row r="26" spans="1:3" ht="16.5" customHeight="1" x14ac:dyDescent="0.25">
      <c r="A26" s="228" t="s">
        <v>306</v>
      </c>
      <c r="B26" s="224" t="s">
        <v>307</v>
      </c>
      <c r="C26" s="410">
        <f>SUM(C27+C31+C33)</f>
        <v>2602048</v>
      </c>
    </row>
    <row r="27" spans="1:3" ht="16.5" customHeight="1" x14ac:dyDescent="0.25">
      <c r="A27" s="232" t="s">
        <v>838</v>
      </c>
      <c r="B27" s="226" t="s">
        <v>837</v>
      </c>
      <c r="C27" s="411">
        <f>SUM(C28:C30)</f>
        <v>36061</v>
      </c>
    </row>
    <row r="28" spans="1:3" ht="31.5" customHeight="1" x14ac:dyDescent="0.25">
      <c r="A28" s="424" t="s">
        <v>839</v>
      </c>
      <c r="B28" s="104" t="s">
        <v>842</v>
      </c>
      <c r="C28" s="419">
        <v>16821</v>
      </c>
    </row>
    <row r="29" spans="1:3" ht="31.5" x14ac:dyDescent="0.25">
      <c r="A29" s="424" t="s">
        <v>840</v>
      </c>
      <c r="B29" s="104" t="s">
        <v>843</v>
      </c>
      <c r="C29" s="419">
        <v>193</v>
      </c>
    </row>
    <row r="30" spans="1:3" ht="16.5" customHeight="1" x14ac:dyDescent="0.25">
      <c r="A30" s="424" t="s">
        <v>841</v>
      </c>
      <c r="B30" s="68" t="s">
        <v>844</v>
      </c>
      <c r="C30" s="419">
        <v>19047</v>
      </c>
    </row>
    <row r="31" spans="1:3" ht="17.25" customHeight="1" x14ac:dyDescent="0.25">
      <c r="A31" s="232" t="s">
        <v>308</v>
      </c>
      <c r="B31" s="226" t="s">
        <v>309</v>
      </c>
      <c r="C31" s="411">
        <f>SUM(C32)</f>
        <v>2242364</v>
      </c>
    </row>
    <row r="32" spans="1:3" ht="18.75" customHeight="1" x14ac:dyDescent="0.25">
      <c r="A32" s="17" t="s">
        <v>310</v>
      </c>
      <c r="B32" s="233" t="s">
        <v>309</v>
      </c>
      <c r="C32" s="412">
        <v>2242364</v>
      </c>
    </row>
    <row r="33" spans="1:3" ht="16.5" customHeight="1" x14ac:dyDescent="0.25">
      <c r="A33" s="232" t="s">
        <v>311</v>
      </c>
      <c r="B33" s="226" t="s">
        <v>312</v>
      </c>
      <c r="C33" s="411">
        <f>SUM(C34)</f>
        <v>323623</v>
      </c>
    </row>
    <row r="34" spans="1:3" ht="17.25" customHeight="1" x14ac:dyDescent="0.25">
      <c r="A34" s="17" t="s">
        <v>313</v>
      </c>
      <c r="B34" s="233" t="s">
        <v>312</v>
      </c>
      <c r="C34" s="412">
        <v>323623</v>
      </c>
    </row>
    <row r="35" spans="1:3" ht="19.5" customHeight="1" x14ac:dyDescent="0.25">
      <c r="A35" s="228" t="s">
        <v>314</v>
      </c>
      <c r="B35" s="224" t="s">
        <v>315</v>
      </c>
      <c r="C35" s="410">
        <f>SUM(C36 )</f>
        <v>895356</v>
      </c>
    </row>
    <row r="36" spans="1:3" ht="31.5" x14ac:dyDescent="0.25">
      <c r="A36" s="234" t="s">
        <v>316</v>
      </c>
      <c r="B36" s="226" t="s">
        <v>317</v>
      </c>
      <c r="C36" s="411">
        <f>SUM(C37)</f>
        <v>895356</v>
      </c>
    </row>
    <row r="37" spans="1:3" ht="31.5" x14ac:dyDescent="0.25">
      <c r="A37" s="17" t="s">
        <v>318</v>
      </c>
      <c r="B37" s="16" t="s">
        <v>319</v>
      </c>
      <c r="C37" s="412">
        <v>895356</v>
      </c>
    </row>
    <row r="38" spans="1:3" ht="31.5" x14ac:dyDescent="0.25">
      <c r="A38" s="228" t="s">
        <v>320</v>
      </c>
      <c r="B38" s="174" t="s">
        <v>321</v>
      </c>
      <c r="C38" s="410">
        <f>SUM(C39,C43)</f>
        <v>4426019</v>
      </c>
    </row>
    <row r="39" spans="1:3" ht="22.5" hidden="1" customHeight="1" x14ac:dyDescent="0.25">
      <c r="A39" s="232" t="s">
        <v>322</v>
      </c>
      <c r="B39" s="226" t="s">
        <v>323</v>
      </c>
      <c r="C39" s="411">
        <f>SUM(C40)</f>
        <v>0</v>
      </c>
    </row>
    <row r="40" spans="1:3" ht="31.5" hidden="1" x14ac:dyDescent="0.25">
      <c r="A40" s="235" t="s">
        <v>79</v>
      </c>
      <c r="B40" s="236" t="s">
        <v>324</v>
      </c>
      <c r="C40" s="415">
        <f>SUM(C41:C42)</f>
        <v>0</v>
      </c>
    </row>
    <row r="41" spans="1:3" ht="31.5" hidden="1" x14ac:dyDescent="0.25">
      <c r="A41" s="17" t="s">
        <v>325</v>
      </c>
      <c r="B41" s="16" t="s">
        <v>326</v>
      </c>
      <c r="C41" s="412"/>
    </row>
    <row r="42" spans="1:3" ht="63" hidden="1" x14ac:dyDescent="0.25">
      <c r="A42" s="17" t="s">
        <v>327</v>
      </c>
      <c r="B42" s="16" t="s">
        <v>328</v>
      </c>
      <c r="C42" s="412"/>
    </row>
    <row r="43" spans="1:3" ht="78.75" x14ac:dyDescent="0.25">
      <c r="A43" s="232" t="s">
        <v>329</v>
      </c>
      <c r="B43" s="226" t="s">
        <v>330</v>
      </c>
      <c r="C43" s="411">
        <f>SUM(C44,C47,C49 )</f>
        <v>4426019</v>
      </c>
    </row>
    <row r="44" spans="1:3" ht="47.25" customHeight="1" x14ac:dyDescent="0.25">
      <c r="A44" s="235" t="s">
        <v>331</v>
      </c>
      <c r="B44" s="236" t="s">
        <v>332</v>
      </c>
      <c r="C44" s="415">
        <f>SUM(C45:C46)</f>
        <v>3740185</v>
      </c>
    </row>
    <row r="45" spans="1:3" ht="61.5" customHeight="1" x14ac:dyDescent="0.25">
      <c r="A45" s="17" t="s">
        <v>333</v>
      </c>
      <c r="B45" s="16" t="s">
        <v>334</v>
      </c>
      <c r="C45" s="412">
        <v>3361298</v>
      </c>
    </row>
    <row r="46" spans="1:3" ht="61.5" customHeight="1" x14ac:dyDescent="0.25">
      <c r="A46" s="17" t="s">
        <v>335</v>
      </c>
      <c r="B46" s="16" t="s">
        <v>336</v>
      </c>
      <c r="C46" s="412">
        <v>378887</v>
      </c>
    </row>
    <row r="47" spans="1:3" ht="62.25" customHeight="1" x14ac:dyDescent="0.25">
      <c r="A47" s="235" t="s">
        <v>337</v>
      </c>
      <c r="B47" s="236" t="s">
        <v>338</v>
      </c>
      <c r="C47" s="415">
        <f>SUM(C48)</f>
        <v>627434</v>
      </c>
    </row>
    <row r="48" spans="1:3" ht="63" customHeight="1" x14ac:dyDescent="0.25">
      <c r="A48" s="237" t="s">
        <v>57</v>
      </c>
      <c r="B48" s="58" t="s">
        <v>58</v>
      </c>
      <c r="C48" s="412">
        <v>627434</v>
      </c>
    </row>
    <row r="49" spans="1:3" ht="63" x14ac:dyDescent="0.25">
      <c r="A49" s="235" t="s">
        <v>339</v>
      </c>
      <c r="B49" s="236" t="s">
        <v>340</v>
      </c>
      <c r="C49" s="415">
        <f>SUM(C50)</f>
        <v>58400</v>
      </c>
    </row>
    <row r="50" spans="1:3" ht="47.25" x14ac:dyDescent="0.25">
      <c r="A50" s="17" t="s">
        <v>59</v>
      </c>
      <c r="B50" s="16" t="s">
        <v>60</v>
      </c>
      <c r="C50" s="412">
        <v>58400</v>
      </c>
    </row>
    <row r="51" spans="1:3" ht="21" customHeight="1" x14ac:dyDescent="0.25">
      <c r="A51" s="228" t="s">
        <v>341</v>
      </c>
      <c r="B51" s="224" t="s">
        <v>342</v>
      </c>
      <c r="C51" s="410">
        <f>SUM(C52)</f>
        <v>265700</v>
      </c>
    </row>
    <row r="52" spans="1:3" ht="17.25" customHeight="1" x14ac:dyDescent="0.25">
      <c r="A52" s="238" t="s">
        <v>343</v>
      </c>
      <c r="B52" s="239" t="s">
        <v>344</v>
      </c>
      <c r="C52" s="414">
        <f>SUM(C53:C56)</f>
        <v>265700</v>
      </c>
    </row>
    <row r="53" spans="1:3" ht="32.25" customHeight="1" x14ac:dyDescent="0.25">
      <c r="A53" s="79" t="s">
        <v>345</v>
      </c>
      <c r="B53" s="240" t="s">
        <v>346</v>
      </c>
      <c r="C53" s="416">
        <v>16080</v>
      </c>
    </row>
    <row r="54" spans="1:3" ht="30" customHeight="1" x14ac:dyDescent="0.25">
      <c r="A54" s="79" t="s">
        <v>347</v>
      </c>
      <c r="B54" s="241" t="s">
        <v>348</v>
      </c>
      <c r="C54" s="417">
        <v>504</v>
      </c>
    </row>
    <row r="55" spans="1:3" ht="16.5" customHeight="1" x14ac:dyDescent="0.25">
      <c r="A55" s="242" t="s">
        <v>349</v>
      </c>
      <c r="B55" s="241" t="s">
        <v>350</v>
      </c>
      <c r="C55" s="417">
        <v>165979</v>
      </c>
    </row>
    <row r="56" spans="1:3" ht="14.25" customHeight="1" x14ac:dyDescent="0.25">
      <c r="A56" s="242" t="s">
        <v>351</v>
      </c>
      <c r="B56" s="243" t="s">
        <v>352</v>
      </c>
      <c r="C56" s="417">
        <v>83137</v>
      </c>
    </row>
    <row r="57" spans="1:3" ht="31.5" x14ac:dyDescent="0.25">
      <c r="A57" s="228" t="s">
        <v>353</v>
      </c>
      <c r="B57" s="224" t="s">
        <v>354</v>
      </c>
      <c r="C57" s="410">
        <f>SUM(C58,C61)</f>
        <v>4621000</v>
      </c>
    </row>
    <row r="58" spans="1:3" ht="15.75" x14ac:dyDescent="0.25">
      <c r="A58" s="244" t="s">
        <v>355</v>
      </c>
      <c r="B58" s="226" t="s">
        <v>356</v>
      </c>
      <c r="C58" s="411">
        <f>SUM(C59)</f>
        <v>4601000</v>
      </c>
    </row>
    <row r="59" spans="1:3" ht="14.25" customHeight="1" x14ac:dyDescent="0.25">
      <c r="A59" s="235" t="s">
        <v>357</v>
      </c>
      <c r="B59" s="236" t="s">
        <v>358</v>
      </c>
      <c r="C59" s="415">
        <f>SUM(C60)</f>
        <v>4601000</v>
      </c>
    </row>
    <row r="60" spans="1:3" ht="31.5" x14ac:dyDescent="0.25">
      <c r="A60" s="17" t="s">
        <v>71</v>
      </c>
      <c r="B60" s="16" t="s">
        <v>359</v>
      </c>
      <c r="C60" s="412">
        <v>4601000</v>
      </c>
    </row>
    <row r="61" spans="1:3" ht="18.75" customHeight="1" x14ac:dyDescent="0.25">
      <c r="A61" s="244" t="s">
        <v>360</v>
      </c>
      <c r="B61" s="226" t="s">
        <v>361</v>
      </c>
      <c r="C61" s="411">
        <f>SUM(C62+C64)</f>
        <v>20000</v>
      </c>
    </row>
    <row r="62" spans="1:3" ht="30.75" customHeight="1" x14ac:dyDescent="0.25">
      <c r="A62" s="235" t="s">
        <v>362</v>
      </c>
      <c r="B62" s="236" t="s">
        <v>363</v>
      </c>
      <c r="C62" s="415">
        <f>SUM(C63)</f>
        <v>20000</v>
      </c>
    </row>
    <row r="63" spans="1:3" ht="33" customHeight="1" x14ac:dyDescent="0.25">
      <c r="A63" s="17" t="s">
        <v>80</v>
      </c>
      <c r="B63" s="16" t="s">
        <v>364</v>
      </c>
      <c r="C63" s="412">
        <v>20000</v>
      </c>
    </row>
    <row r="64" spans="1:3" ht="20.25" hidden="1" customHeight="1" x14ac:dyDescent="0.25">
      <c r="A64" s="235" t="s">
        <v>645</v>
      </c>
      <c r="B64" s="236" t="s">
        <v>646</v>
      </c>
      <c r="C64" s="415">
        <f>SUM(C65)</f>
        <v>0</v>
      </c>
    </row>
    <row r="65" spans="1:3" ht="18" hidden="1" customHeight="1" x14ac:dyDescent="0.25">
      <c r="A65" s="17" t="s">
        <v>597</v>
      </c>
      <c r="B65" s="16" t="s">
        <v>647</v>
      </c>
      <c r="C65" s="412"/>
    </row>
    <row r="66" spans="1:3" ht="20.25" customHeight="1" x14ac:dyDescent="0.25">
      <c r="A66" s="228" t="s">
        <v>365</v>
      </c>
      <c r="B66" s="224" t="s">
        <v>366</v>
      </c>
      <c r="C66" s="410">
        <f>SUM(C67 )</f>
        <v>50000</v>
      </c>
    </row>
    <row r="67" spans="1:3" ht="47.25" x14ac:dyDescent="0.25">
      <c r="A67" s="232" t="s">
        <v>367</v>
      </c>
      <c r="B67" s="226" t="s">
        <v>368</v>
      </c>
      <c r="C67" s="411">
        <f>SUM(C68)</f>
        <v>50000</v>
      </c>
    </row>
    <row r="68" spans="1:3" ht="31.5" x14ac:dyDescent="0.25">
      <c r="A68" s="245" t="s">
        <v>369</v>
      </c>
      <c r="B68" s="246" t="s">
        <v>370</v>
      </c>
      <c r="C68" s="418">
        <f>SUM(C69)</f>
        <v>50000</v>
      </c>
    </row>
    <row r="69" spans="1:3" ht="31.5" x14ac:dyDescent="0.25">
      <c r="A69" s="237" t="s">
        <v>371</v>
      </c>
      <c r="B69" s="58" t="s">
        <v>372</v>
      </c>
      <c r="C69" s="412">
        <v>50000</v>
      </c>
    </row>
    <row r="70" spans="1:3" ht="21" customHeight="1" x14ac:dyDescent="0.25">
      <c r="A70" s="228" t="s">
        <v>373</v>
      </c>
      <c r="B70" s="247" t="s">
        <v>374</v>
      </c>
      <c r="C70" s="410">
        <f>SUM(C71,C73:C74)</f>
        <v>204710</v>
      </c>
    </row>
    <row r="71" spans="1:3" ht="95.25" customHeight="1" x14ac:dyDescent="0.25">
      <c r="A71" s="248" t="s">
        <v>375</v>
      </c>
      <c r="B71" s="226" t="s">
        <v>376</v>
      </c>
      <c r="C71" s="411">
        <f>SUM(C72)</f>
        <v>7200</v>
      </c>
    </row>
    <row r="72" spans="1:3" ht="17.25" customHeight="1" x14ac:dyDescent="0.25">
      <c r="A72" s="17" t="s">
        <v>377</v>
      </c>
      <c r="B72" s="16" t="s">
        <v>378</v>
      </c>
      <c r="C72" s="412">
        <v>7200</v>
      </c>
    </row>
    <row r="73" spans="1:3" ht="49.5" customHeight="1" x14ac:dyDescent="0.25">
      <c r="A73" s="249" t="s">
        <v>379</v>
      </c>
      <c r="B73" s="226" t="s">
        <v>380</v>
      </c>
      <c r="C73" s="411">
        <v>2300</v>
      </c>
    </row>
    <row r="74" spans="1:3" ht="31.5" x14ac:dyDescent="0.25">
      <c r="A74" s="232" t="s">
        <v>381</v>
      </c>
      <c r="B74" s="226" t="s">
        <v>382</v>
      </c>
      <c r="C74" s="411">
        <f>SUM(C75)</f>
        <v>195210</v>
      </c>
    </row>
    <row r="75" spans="1:3" ht="31.5" x14ac:dyDescent="0.25">
      <c r="A75" s="237" t="s">
        <v>61</v>
      </c>
      <c r="B75" s="58" t="s">
        <v>62</v>
      </c>
      <c r="C75" s="412">
        <v>195210</v>
      </c>
    </row>
    <row r="76" spans="1:3" ht="23.25" customHeight="1" x14ac:dyDescent="0.25">
      <c r="A76" s="250" t="s">
        <v>63</v>
      </c>
      <c r="B76" s="251" t="s">
        <v>383</v>
      </c>
      <c r="C76" s="420">
        <f>SUM(C77,C108,C111)</f>
        <v>191043955</v>
      </c>
    </row>
    <row r="77" spans="1:3" ht="31.5" x14ac:dyDescent="0.25">
      <c r="A77" s="228" t="s">
        <v>384</v>
      </c>
      <c r="B77" s="224" t="s">
        <v>385</v>
      </c>
      <c r="C77" s="410">
        <f>SUM(C78+C81+C92+C105)</f>
        <v>190883355</v>
      </c>
    </row>
    <row r="78" spans="1:3" ht="31.5" x14ac:dyDescent="0.25">
      <c r="A78" s="232" t="s">
        <v>386</v>
      </c>
      <c r="B78" s="226" t="s">
        <v>387</v>
      </c>
      <c r="C78" s="411">
        <f>SUM(C79)</f>
        <v>35301659</v>
      </c>
    </row>
    <row r="79" spans="1:3" ht="17.25" customHeight="1" x14ac:dyDescent="0.25">
      <c r="A79" s="235" t="s">
        <v>388</v>
      </c>
      <c r="B79" s="236" t="s">
        <v>389</v>
      </c>
      <c r="C79" s="415">
        <f>SUM(C80)</f>
        <v>35301659</v>
      </c>
    </row>
    <row r="80" spans="1:3" ht="31.5" x14ac:dyDescent="0.25">
      <c r="A80" s="17" t="s">
        <v>64</v>
      </c>
      <c r="B80" s="16" t="s">
        <v>65</v>
      </c>
      <c r="C80" s="412">
        <v>35301659</v>
      </c>
    </row>
    <row r="81" spans="1:3" ht="31.5" hidden="1" x14ac:dyDescent="0.25">
      <c r="A81" s="232" t="s">
        <v>479</v>
      </c>
      <c r="B81" s="226" t="s">
        <v>482</v>
      </c>
      <c r="C81" s="411">
        <f>SUM(C82+C84+C86+C88+C90)</f>
        <v>0</v>
      </c>
    </row>
    <row r="82" spans="1:3" ht="18.75" hidden="1" customHeight="1" x14ac:dyDescent="0.25">
      <c r="A82" s="279" t="s">
        <v>641</v>
      </c>
      <c r="B82" s="280" t="s">
        <v>643</v>
      </c>
      <c r="C82" s="421">
        <f>SUM(C83)</f>
        <v>0</v>
      </c>
    </row>
    <row r="83" spans="1:3" ht="31.5" hidden="1" x14ac:dyDescent="0.25">
      <c r="A83" s="281" t="s">
        <v>642</v>
      </c>
      <c r="B83" s="78" t="s">
        <v>644</v>
      </c>
      <c r="C83" s="412"/>
    </row>
    <row r="84" spans="1:3" ht="20.25" hidden="1" customHeight="1" x14ac:dyDescent="0.25">
      <c r="A84" s="279" t="s">
        <v>499</v>
      </c>
      <c r="B84" s="280" t="s">
        <v>500</v>
      </c>
      <c r="C84" s="421">
        <f>SUM(C85)</f>
        <v>0</v>
      </c>
    </row>
    <row r="85" spans="1:3" ht="33" hidden="1" customHeight="1" x14ac:dyDescent="0.25">
      <c r="A85" s="281" t="s">
        <v>258</v>
      </c>
      <c r="B85" s="78" t="s">
        <v>501</v>
      </c>
      <c r="C85" s="412"/>
    </row>
    <row r="86" spans="1:3" ht="33" hidden="1" customHeight="1" x14ac:dyDescent="0.25">
      <c r="A86" s="279" t="s">
        <v>506</v>
      </c>
      <c r="B86" s="280" t="s">
        <v>508</v>
      </c>
      <c r="C86" s="421">
        <f>SUM(C87)</f>
        <v>0</v>
      </c>
    </row>
    <row r="87" spans="1:3" ht="33" hidden="1" customHeight="1" x14ac:dyDescent="0.25">
      <c r="A87" s="281" t="s">
        <v>507</v>
      </c>
      <c r="B87" s="78" t="s">
        <v>509</v>
      </c>
      <c r="C87" s="412"/>
    </row>
    <row r="88" spans="1:3" ht="48" hidden="1" customHeight="1" x14ac:dyDescent="0.25">
      <c r="A88" s="279" t="s">
        <v>502</v>
      </c>
      <c r="B88" s="280" t="s">
        <v>505</v>
      </c>
      <c r="C88" s="421">
        <f>SUM(C89)</f>
        <v>0</v>
      </c>
    </row>
    <row r="89" spans="1:3" ht="47.25" hidden="1" customHeight="1" x14ac:dyDescent="0.25">
      <c r="A89" s="281" t="s">
        <v>503</v>
      </c>
      <c r="B89" s="78" t="s">
        <v>504</v>
      </c>
      <c r="C89" s="412"/>
    </row>
    <row r="90" spans="1:3" ht="21" hidden="1" customHeight="1" x14ac:dyDescent="0.25">
      <c r="A90" s="235" t="s">
        <v>480</v>
      </c>
      <c r="B90" s="236" t="s">
        <v>481</v>
      </c>
      <c r="C90" s="415">
        <f>SUM(C91)</f>
        <v>0</v>
      </c>
    </row>
    <row r="91" spans="1:3" ht="21" hidden="1" customHeight="1" x14ac:dyDescent="0.25">
      <c r="A91" s="17" t="s">
        <v>259</v>
      </c>
      <c r="B91" s="16" t="s">
        <v>483</v>
      </c>
      <c r="C91" s="412"/>
    </row>
    <row r="92" spans="1:3" ht="31.5" x14ac:dyDescent="0.25">
      <c r="A92" s="232" t="s">
        <v>390</v>
      </c>
      <c r="B92" s="226" t="s">
        <v>391</v>
      </c>
      <c r="C92" s="411">
        <f>SUM(C93,C95,C97,C99,C101,C103)</f>
        <v>155581696</v>
      </c>
    </row>
    <row r="93" spans="1:3" ht="27.75" customHeight="1" x14ac:dyDescent="0.25">
      <c r="A93" s="252" t="s">
        <v>392</v>
      </c>
      <c r="B93" s="253" t="s">
        <v>393</v>
      </c>
      <c r="C93" s="415">
        <f>SUM(C94)</f>
        <v>777583</v>
      </c>
    </row>
    <row r="94" spans="1:3" ht="30" customHeight="1" x14ac:dyDescent="0.25">
      <c r="A94" s="56" t="s">
        <v>66</v>
      </c>
      <c r="B94" s="57" t="s">
        <v>68</v>
      </c>
      <c r="C94" s="412">
        <v>777583</v>
      </c>
    </row>
    <row r="95" spans="1:3" s="52" customFormat="1" ht="44.25" hidden="1" customHeight="1" x14ac:dyDescent="0.25">
      <c r="A95" s="254" t="s">
        <v>394</v>
      </c>
      <c r="B95" s="253" t="s">
        <v>395</v>
      </c>
      <c r="C95" s="415">
        <f>SUM(C96)</f>
        <v>0</v>
      </c>
    </row>
    <row r="96" spans="1:3" ht="45" hidden="1" customHeight="1" x14ac:dyDescent="0.25">
      <c r="A96" s="56" t="s">
        <v>73</v>
      </c>
      <c r="B96" s="57" t="s">
        <v>396</v>
      </c>
      <c r="C96" s="412"/>
    </row>
    <row r="97" spans="1:3" ht="47.25" x14ac:dyDescent="0.25">
      <c r="A97" s="235" t="s">
        <v>397</v>
      </c>
      <c r="B97" s="236" t="s">
        <v>398</v>
      </c>
      <c r="C97" s="415">
        <f>SUM(C98)</f>
        <v>63863</v>
      </c>
    </row>
    <row r="98" spans="1:3" ht="47.25" x14ac:dyDescent="0.25">
      <c r="A98" s="17" t="s">
        <v>67</v>
      </c>
      <c r="B98" s="16" t="s">
        <v>399</v>
      </c>
      <c r="C98" s="412">
        <v>63863</v>
      </c>
    </row>
    <row r="99" spans="1:3" ht="31.5" hidden="1" x14ac:dyDescent="0.25">
      <c r="A99" s="235" t="s">
        <v>400</v>
      </c>
      <c r="B99" s="236" t="s">
        <v>401</v>
      </c>
      <c r="C99" s="415">
        <f>SUM(C100)</f>
        <v>0</v>
      </c>
    </row>
    <row r="100" spans="1:3" ht="31.5" hidden="1" x14ac:dyDescent="0.25">
      <c r="A100" s="17" t="s">
        <v>402</v>
      </c>
      <c r="B100" s="16" t="s">
        <v>403</v>
      </c>
      <c r="C100" s="412"/>
    </row>
    <row r="101" spans="1:3" ht="47.25" x14ac:dyDescent="0.25">
      <c r="A101" s="235" t="s">
        <v>404</v>
      </c>
      <c r="B101" s="236" t="s">
        <v>405</v>
      </c>
      <c r="C101" s="415">
        <f>SUM(C102)</f>
        <v>3026122</v>
      </c>
    </row>
    <row r="102" spans="1:3" ht="33" customHeight="1" x14ac:dyDescent="0.25">
      <c r="A102" s="17" t="s">
        <v>406</v>
      </c>
      <c r="B102" s="16" t="s">
        <v>407</v>
      </c>
      <c r="C102" s="412">
        <v>3026122</v>
      </c>
    </row>
    <row r="103" spans="1:3" ht="15.75" customHeight="1" x14ac:dyDescent="0.25">
      <c r="A103" s="255" t="s">
        <v>408</v>
      </c>
      <c r="B103" s="256" t="s">
        <v>409</v>
      </c>
      <c r="C103" s="415">
        <f>SUM(C104)</f>
        <v>151714128</v>
      </c>
    </row>
    <row r="104" spans="1:3" ht="20.25" customHeight="1" x14ac:dyDescent="0.25">
      <c r="A104" s="17" t="s">
        <v>69</v>
      </c>
      <c r="B104" s="16" t="s">
        <v>70</v>
      </c>
      <c r="C104" s="412">
        <v>151714128</v>
      </c>
    </row>
    <row r="105" spans="1:3" ht="17.25" hidden="1" customHeight="1" x14ac:dyDescent="0.25">
      <c r="A105" s="257" t="s">
        <v>410</v>
      </c>
      <c r="B105" s="258" t="s">
        <v>411</v>
      </c>
      <c r="C105" s="411">
        <f>SUM(C106)</f>
        <v>0</v>
      </c>
    </row>
    <row r="106" spans="1:3" ht="50.25" hidden="1" customHeight="1" x14ac:dyDescent="0.25">
      <c r="A106" s="259" t="s">
        <v>417</v>
      </c>
      <c r="B106" s="259" t="s">
        <v>418</v>
      </c>
      <c r="C106" s="418">
        <f>SUM(C107)</f>
        <v>0</v>
      </c>
    </row>
    <row r="107" spans="1:3" ht="48.75" hidden="1" customHeight="1" x14ac:dyDescent="0.25">
      <c r="A107" s="57" t="s">
        <v>260</v>
      </c>
      <c r="B107" s="267" t="s">
        <v>261</v>
      </c>
      <c r="C107" s="412"/>
    </row>
    <row r="108" spans="1:3" s="12" customFormat="1" ht="17.25" customHeight="1" x14ac:dyDescent="0.25">
      <c r="A108" s="260" t="s">
        <v>412</v>
      </c>
      <c r="B108" s="261" t="s">
        <v>413</v>
      </c>
      <c r="C108" s="410">
        <f>SUM(C109:C110)</f>
        <v>160600</v>
      </c>
    </row>
    <row r="109" spans="1:3" s="12" customFormat="1" ht="32.25" customHeight="1" x14ac:dyDescent="0.25">
      <c r="A109" s="262" t="s">
        <v>83</v>
      </c>
      <c r="B109" s="78" t="s">
        <v>84</v>
      </c>
      <c r="C109" s="419">
        <v>85000</v>
      </c>
    </row>
    <row r="110" spans="1:3" s="12" customFormat="1" ht="17.25" customHeight="1" x14ac:dyDescent="0.25">
      <c r="A110" s="262" t="s">
        <v>85</v>
      </c>
      <c r="B110" s="263" t="s">
        <v>86</v>
      </c>
      <c r="C110" s="419">
        <v>75600</v>
      </c>
    </row>
    <row r="111" spans="1:3" s="12" customFormat="1" ht="31.5" hidden="1" x14ac:dyDescent="0.25">
      <c r="A111" s="260" t="s">
        <v>414</v>
      </c>
      <c r="B111" s="224" t="s">
        <v>415</v>
      </c>
      <c r="C111" s="410">
        <f>SUM(C112)</f>
        <v>0</v>
      </c>
    </row>
    <row r="112" spans="1:3" s="12" customFormat="1" ht="31.5" hidden="1" x14ac:dyDescent="0.25">
      <c r="A112" s="264" t="s">
        <v>262</v>
      </c>
      <c r="B112" s="265" t="s">
        <v>263</v>
      </c>
      <c r="C112" s="422"/>
    </row>
    <row r="113" spans="1:3" ht="15.75" x14ac:dyDescent="0.25">
      <c r="A113" s="266"/>
      <c r="B113" s="55" t="s">
        <v>416</v>
      </c>
      <c r="C113" s="423">
        <f>SUM(C76,C14)</f>
        <v>264200839</v>
      </c>
    </row>
  </sheetData>
  <mergeCells count="9">
    <mergeCell ref="B6:C6"/>
    <mergeCell ref="B8:C8"/>
    <mergeCell ref="A10:C10"/>
    <mergeCell ref="A11:C11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tabSelected="1" topLeftCell="A143" zoomScale="95" zoomScaleNormal="95" workbookViewId="0">
      <selection activeCell="J7" sqref="J7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5703125" customWidth="1"/>
    <col min="7" max="7" width="5.85546875" customWidth="1"/>
    <col min="8" max="8" width="12.42578125" customWidth="1"/>
  </cols>
  <sheetData>
    <row r="1" spans="1:8" ht="15.75" customHeight="1" x14ac:dyDescent="0.25">
      <c r="A1" s="652" t="s">
        <v>934</v>
      </c>
      <c r="B1" s="652"/>
      <c r="C1" s="652"/>
      <c r="D1" s="652"/>
      <c r="E1" s="652"/>
      <c r="F1" s="652"/>
      <c r="G1" s="652"/>
    </row>
    <row r="2" spans="1:8" ht="15.75" customHeight="1" x14ac:dyDescent="0.25">
      <c r="A2" s="652" t="s">
        <v>935</v>
      </c>
      <c r="B2" s="652"/>
      <c r="C2" s="652"/>
      <c r="D2" s="652"/>
      <c r="E2" s="652"/>
      <c r="F2" s="652"/>
      <c r="G2" s="652"/>
    </row>
    <row r="3" spans="1:8" ht="15.75" customHeight="1" x14ac:dyDescent="0.25">
      <c r="A3" s="652" t="s">
        <v>966</v>
      </c>
      <c r="B3" s="652"/>
      <c r="C3" s="652"/>
      <c r="D3" s="652"/>
      <c r="E3" s="652"/>
      <c r="F3" s="652"/>
      <c r="G3" s="652"/>
    </row>
    <row r="4" spans="1:8" ht="15.75" customHeight="1" x14ac:dyDescent="0.25">
      <c r="A4" s="653" t="s">
        <v>936</v>
      </c>
      <c r="B4" s="653"/>
      <c r="C4" s="653"/>
      <c r="D4" s="653"/>
      <c r="E4" s="653"/>
      <c r="F4" s="653"/>
      <c r="G4" s="653"/>
    </row>
    <row r="5" spans="1:8" ht="15.75" customHeight="1" x14ac:dyDescent="0.25">
      <c r="A5" s="653" t="s">
        <v>937</v>
      </c>
      <c r="B5" s="653"/>
      <c r="C5" s="653"/>
      <c r="D5" s="653"/>
      <c r="E5" s="653"/>
      <c r="F5" s="653"/>
      <c r="G5" s="653"/>
    </row>
    <row r="6" spans="1:8" x14ac:dyDescent="0.25">
      <c r="A6" t="s">
        <v>984</v>
      </c>
      <c r="C6" s="301"/>
      <c r="D6" s="305"/>
      <c r="E6" s="305"/>
    </row>
    <row r="7" spans="1:8" x14ac:dyDescent="0.25">
      <c r="C7" s="80"/>
      <c r="D7" s="303"/>
      <c r="E7" s="303"/>
      <c r="F7" s="81"/>
    </row>
    <row r="8" spans="1:8" x14ac:dyDescent="0.25">
      <c r="C8" s="74"/>
      <c r="D8" s="305"/>
      <c r="E8" s="305"/>
    </row>
    <row r="9" spans="1:8" ht="18.75" customHeight="1" x14ac:dyDescent="0.25">
      <c r="A9" s="646" t="s">
        <v>916</v>
      </c>
      <c r="B9" s="646"/>
      <c r="C9" s="646"/>
      <c r="D9" s="646"/>
      <c r="E9" s="646"/>
      <c r="F9" s="646"/>
      <c r="G9" s="646"/>
    </row>
    <row r="10" spans="1:8" ht="18.75" customHeight="1" x14ac:dyDescent="0.25">
      <c r="A10" s="646"/>
      <c r="B10" s="646"/>
      <c r="C10" s="646"/>
      <c r="D10" s="646"/>
      <c r="E10" s="646"/>
      <c r="F10" s="646"/>
      <c r="G10" s="646"/>
    </row>
    <row r="11" spans="1:8" ht="63" customHeight="1" x14ac:dyDescent="0.25">
      <c r="A11" s="646"/>
      <c r="B11" s="646"/>
      <c r="C11" s="646"/>
      <c r="D11" s="646"/>
      <c r="E11" s="646"/>
      <c r="F11" s="646"/>
      <c r="G11" s="646"/>
    </row>
    <row r="12" spans="1:8" ht="15.75" x14ac:dyDescent="0.25">
      <c r="B12" s="75"/>
      <c r="H12" t="s">
        <v>870</v>
      </c>
    </row>
    <row r="13" spans="1:8" ht="45.75" customHeight="1" x14ac:dyDescent="0.25">
      <c r="A13" s="60" t="s">
        <v>0</v>
      </c>
      <c r="B13" s="60" t="s">
        <v>1</v>
      </c>
      <c r="C13" s="60" t="s">
        <v>2</v>
      </c>
      <c r="D13" s="647" t="s">
        <v>3</v>
      </c>
      <c r="E13" s="648"/>
      <c r="F13" s="649"/>
      <c r="G13" s="60" t="s">
        <v>4</v>
      </c>
      <c r="H13" s="60" t="s">
        <v>5</v>
      </c>
    </row>
    <row r="14" spans="1:8" ht="15.75" x14ac:dyDescent="0.25">
      <c r="A14" s="106" t="s">
        <v>6</v>
      </c>
      <c r="B14" s="47"/>
      <c r="C14" s="47"/>
      <c r="D14" s="325"/>
      <c r="E14" s="326"/>
      <c r="F14" s="327"/>
      <c r="G14" s="47"/>
      <c r="H14" s="607">
        <f>SUM(H15+H143+H149+H173+H209+H344+H499)</f>
        <v>3247318.69</v>
      </c>
    </row>
    <row r="15" spans="1:8" ht="15.75" x14ac:dyDescent="0.25">
      <c r="A15" s="107" t="s">
        <v>7</v>
      </c>
      <c r="B15" s="19" t="s">
        <v>8</v>
      </c>
      <c r="C15" s="19"/>
      <c r="D15" s="328"/>
      <c r="E15" s="329"/>
      <c r="F15" s="330"/>
      <c r="G15" s="19"/>
      <c r="H15" s="617">
        <f>SUM(H16+H36+H113)</f>
        <v>2031982</v>
      </c>
    </row>
    <row r="16" spans="1:8" ht="31.5" x14ac:dyDescent="0.25">
      <c r="A16" s="50" t="s">
        <v>9</v>
      </c>
      <c r="B16" s="29" t="s">
        <v>8</v>
      </c>
      <c r="C16" s="29" t="s">
        <v>10</v>
      </c>
      <c r="D16" s="331"/>
      <c r="E16" s="332"/>
      <c r="F16" s="333"/>
      <c r="G16" s="29"/>
      <c r="H16" s="621">
        <f>SUM(H17)</f>
        <v>468800</v>
      </c>
    </row>
    <row r="17" spans="1:8" ht="18.75" customHeight="1" x14ac:dyDescent="0.25">
      <c r="A17" s="36" t="s">
        <v>118</v>
      </c>
      <c r="B17" s="37" t="s">
        <v>8</v>
      </c>
      <c r="C17" s="37" t="s">
        <v>10</v>
      </c>
      <c r="D17" s="334" t="s">
        <v>708</v>
      </c>
      <c r="E17" s="335" t="s">
        <v>706</v>
      </c>
      <c r="F17" s="336" t="s">
        <v>707</v>
      </c>
      <c r="G17" s="37"/>
      <c r="H17" s="611">
        <f>SUM(H18)</f>
        <v>468800</v>
      </c>
    </row>
    <row r="18" spans="1:8" ht="17.25" customHeight="1" x14ac:dyDescent="0.25">
      <c r="A18" s="108" t="s">
        <v>119</v>
      </c>
      <c r="B18" s="2" t="s">
        <v>8</v>
      </c>
      <c r="C18" s="2" t="s">
        <v>10</v>
      </c>
      <c r="D18" s="337" t="s">
        <v>202</v>
      </c>
      <c r="E18" s="338" t="s">
        <v>706</v>
      </c>
      <c r="F18" s="339" t="s">
        <v>707</v>
      </c>
      <c r="G18" s="2"/>
      <c r="H18" s="614">
        <f>SUM(H19)</f>
        <v>468800</v>
      </c>
    </row>
    <row r="19" spans="1:8" ht="32.25" customHeight="1" x14ac:dyDescent="0.25">
      <c r="A19" s="3" t="s">
        <v>87</v>
      </c>
      <c r="B19" s="2" t="s">
        <v>8</v>
      </c>
      <c r="C19" s="2" t="s">
        <v>10</v>
      </c>
      <c r="D19" s="337" t="s">
        <v>202</v>
      </c>
      <c r="E19" s="338" t="s">
        <v>706</v>
      </c>
      <c r="F19" s="339" t="s">
        <v>711</v>
      </c>
      <c r="G19" s="2"/>
      <c r="H19" s="614">
        <f>SUM(H20)</f>
        <v>468800</v>
      </c>
    </row>
    <row r="20" spans="1:8" ht="48" customHeight="1" x14ac:dyDescent="0.25">
      <c r="A20" s="109" t="s">
        <v>88</v>
      </c>
      <c r="B20" s="2" t="s">
        <v>8</v>
      </c>
      <c r="C20" s="2" t="s">
        <v>10</v>
      </c>
      <c r="D20" s="337" t="s">
        <v>202</v>
      </c>
      <c r="E20" s="338" t="s">
        <v>706</v>
      </c>
      <c r="F20" s="339" t="s">
        <v>711</v>
      </c>
      <c r="G20" s="2" t="s">
        <v>11</v>
      </c>
      <c r="H20" s="613">
        <f>SUM(прил6!I21)</f>
        <v>468800</v>
      </c>
    </row>
    <row r="21" spans="1:8" ht="51.75" hidden="1" customHeight="1" x14ac:dyDescent="0.25">
      <c r="A21" s="50" t="s">
        <v>12</v>
      </c>
      <c r="B21" s="29" t="s">
        <v>8</v>
      </c>
      <c r="C21" s="29" t="s">
        <v>13</v>
      </c>
      <c r="D21" s="331"/>
      <c r="E21" s="332"/>
      <c r="F21" s="333"/>
      <c r="G21" s="29"/>
      <c r="H21" s="621"/>
    </row>
    <row r="22" spans="1:8" ht="55.5" hidden="1" customHeight="1" x14ac:dyDescent="0.25">
      <c r="A22" s="95" t="s">
        <v>120</v>
      </c>
      <c r="B22" s="37" t="s">
        <v>8</v>
      </c>
      <c r="C22" s="37" t="s">
        <v>13</v>
      </c>
      <c r="D22" s="346" t="s">
        <v>709</v>
      </c>
      <c r="E22" s="347" t="s">
        <v>706</v>
      </c>
      <c r="F22" s="348" t="s">
        <v>707</v>
      </c>
      <c r="G22" s="37"/>
      <c r="H22" s="611"/>
    </row>
    <row r="23" spans="1:8" ht="69.75" hidden="1" customHeight="1" x14ac:dyDescent="0.25">
      <c r="A23" s="98" t="s">
        <v>121</v>
      </c>
      <c r="B23" s="2" t="s">
        <v>8</v>
      </c>
      <c r="C23" s="2" t="s">
        <v>13</v>
      </c>
      <c r="D23" s="349" t="s">
        <v>710</v>
      </c>
      <c r="E23" s="350" t="s">
        <v>706</v>
      </c>
      <c r="F23" s="351" t="s">
        <v>707</v>
      </c>
      <c r="G23" s="53"/>
      <c r="H23" s="614"/>
    </row>
    <row r="24" spans="1:8" ht="60" hidden="1" customHeight="1" x14ac:dyDescent="0.25">
      <c r="A24" s="98" t="s">
        <v>713</v>
      </c>
      <c r="B24" s="2" t="s">
        <v>8</v>
      </c>
      <c r="C24" s="2" t="s">
        <v>13</v>
      </c>
      <c r="D24" s="349" t="s">
        <v>710</v>
      </c>
      <c r="E24" s="350" t="s">
        <v>8</v>
      </c>
      <c r="F24" s="351" t="s">
        <v>707</v>
      </c>
      <c r="G24" s="53"/>
      <c r="H24" s="614"/>
    </row>
    <row r="25" spans="1:8" ht="60" hidden="1" customHeight="1" x14ac:dyDescent="0.25">
      <c r="A25" s="98" t="s">
        <v>122</v>
      </c>
      <c r="B25" s="2" t="s">
        <v>8</v>
      </c>
      <c r="C25" s="2" t="s">
        <v>13</v>
      </c>
      <c r="D25" s="349" t="s">
        <v>710</v>
      </c>
      <c r="E25" s="350" t="s">
        <v>8</v>
      </c>
      <c r="F25" s="351" t="s">
        <v>712</v>
      </c>
      <c r="G25" s="53"/>
      <c r="H25" s="614"/>
    </row>
    <row r="26" spans="1:8" ht="60.75" hidden="1" customHeight="1" x14ac:dyDescent="0.25">
      <c r="A26" s="110" t="s">
        <v>89</v>
      </c>
      <c r="B26" s="2" t="s">
        <v>8</v>
      </c>
      <c r="C26" s="2" t="s">
        <v>13</v>
      </c>
      <c r="D26" s="349" t="s">
        <v>710</v>
      </c>
      <c r="E26" s="350" t="s">
        <v>8</v>
      </c>
      <c r="F26" s="351" t="s">
        <v>712</v>
      </c>
      <c r="G26" s="2" t="s">
        <v>14</v>
      </c>
      <c r="H26" s="612"/>
    </row>
    <row r="27" spans="1:8" ht="66.75" hidden="1" customHeight="1" x14ac:dyDescent="0.25">
      <c r="A27" s="36" t="s">
        <v>123</v>
      </c>
      <c r="B27" s="37" t="s">
        <v>8</v>
      </c>
      <c r="C27" s="37" t="s">
        <v>13</v>
      </c>
      <c r="D27" s="334" t="s">
        <v>237</v>
      </c>
      <c r="E27" s="335" t="s">
        <v>706</v>
      </c>
      <c r="F27" s="336" t="s">
        <v>707</v>
      </c>
      <c r="G27" s="37"/>
      <c r="H27" s="611"/>
    </row>
    <row r="28" spans="1:8" ht="69" hidden="1" customHeight="1" x14ac:dyDescent="0.25">
      <c r="A28" s="3" t="s">
        <v>124</v>
      </c>
      <c r="B28" s="2" t="s">
        <v>8</v>
      </c>
      <c r="C28" s="2" t="s">
        <v>13</v>
      </c>
      <c r="D28" s="337" t="s">
        <v>238</v>
      </c>
      <c r="E28" s="338" t="s">
        <v>706</v>
      </c>
      <c r="F28" s="339" t="s">
        <v>707</v>
      </c>
      <c r="G28" s="2"/>
      <c r="H28" s="614"/>
    </row>
    <row r="29" spans="1:8" ht="54.75" hidden="1" customHeight="1" x14ac:dyDescent="0.25">
      <c r="A29" s="3" t="s">
        <v>87</v>
      </c>
      <c r="B29" s="2" t="s">
        <v>8</v>
      </c>
      <c r="C29" s="2" t="s">
        <v>13</v>
      </c>
      <c r="D29" s="337" t="s">
        <v>238</v>
      </c>
      <c r="E29" s="338" t="s">
        <v>706</v>
      </c>
      <c r="F29" s="339" t="s">
        <v>711</v>
      </c>
      <c r="G29" s="2"/>
      <c r="H29" s="614"/>
    </row>
    <row r="30" spans="1:8" ht="54.75" hidden="1" customHeight="1" x14ac:dyDescent="0.25">
      <c r="A30" s="109" t="s">
        <v>88</v>
      </c>
      <c r="B30" s="2" t="s">
        <v>8</v>
      </c>
      <c r="C30" s="2" t="s">
        <v>13</v>
      </c>
      <c r="D30" s="337" t="s">
        <v>238</v>
      </c>
      <c r="E30" s="338" t="s">
        <v>706</v>
      </c>
      <c r="F30" s="339" t="s">
        <v>711</v>
      </c>
      <c r="G30" s="2" t="s">
        <v>11</v>
      </c>
      <c r="H30" s="613"/>
    </row>
    <row r="31" spans="1:8" ht="51" hidden="1" customHeight="1" x14ac:dyDescent="0.25">
      <c r="A31" s="36" t="s">
        <v>125</v>
      </c>
      <c r="B31" s="37" t="s">
        <v>8</v>
      </c>
      <c r="C31" s="37" t="s">
        <v>13</v>
      </c>
      <c r="D31" s="334" t="s">
        <v>239</v>
      </c>
      <c r="E31" s="335" t="s">
        <v>706</v>
      </c>
      <c r="F31" s="336" t="s">
        <v>707</v>
      </c>
      <c r="G31" s="37"/>
      <c r="H31" s="611"/>
    </row>
    <row r="32" spans="1:8" ht="58.5" hidden="1" customHeight="1" x14ac:dyDescent="0.25">
      <c r="A32" s="3" t="s">
        <v>126</v>
      </c>
      <c r="B32" s="2" t="s">
        <v>8</v>
      </c>
      <c r="C32" s="2" t="s">
        <v>13</v>
      </c>
      <c r="D32" s="337" t="s">
        <v>240</v>
      </c>
      <c r="E32" s="338" t="s">
        <v>706</v>
      </c>
      <c r="F32" s="339" t="s">
        <v>707</v>
      </c>
      <c r="G32" s="2"/>
      <c r="H32" s="614"/>
    </row>
    <row r="33" spans="1:8" ht="70.5" hidden="1" customHeight="1" x14ac:dyDescent="0.25">
      <c r="A33" s="3" t="s">
        <v>87</v>
      </c>
      <c r="B33" s="2" t="s">
        <v>8</v>
      </c>
      <c r="C33" s="2" t="s">
        <v>13</v>
      </c>
      <c r="D33" s="337" t="s">
        <v>240</v>
      </c>
      <c r="E33" s="338" t="s">
        <v>706</v>
      </c>
      <c r="F33" s="339" t="s">
        <v>711</v>
      </c>
      <c r="G33" s="2"/>
      <c r="H33" s="614"/>
    </row>
    <row r="34" spans="1:8" ht="61.5" hidden="1" customHeight="1" x14ac:dyDescent="0.25">
      <c r="A34" s="109" t="s">
        <v>88</v>
      </c>
      <c r="B34" s="2" t="s">
        <v>8</v>
      </c>
      <c r="C34" s="2" t="s">
        <v>13</v>
      </c>
      <c r="D34" s="337" t="s">
        <v>240</v>
      </c>
      <c r="E34" s="338" t="s">
        <v>706</v>
      </c>
      <c r="F34" s="339" t="s">
        <v>711</v>
      </c>
      <c r="G34" s="2" t="s">
        <v>11</v>
      </c>
      <c r="H34" s="613"/>
    </row>
    <row r="35" spans="1:8" ht="41.25" hidden="1" customHeight="1" x14ac:dyDescent="0.25">
      <c r="A35" s="3" t="s">
        <v>16</v>
      </c>
      <c r="B35" s="2" t="s">
        <v>8</v>
      </c>
      <c r="C35" s="2" t="s">
        <v>13</v>
      </c>
      <c r="D35" s="337" t="s">
        <v>240</v>
      </c>
      <c r="E35" s="338" t="s">
        <v>706</v>
      </c>
      <c r="F35" s="339" t="s">
        <v>711</v>
      </c>
      <c r="G35" s="2" t="s">
        <v>15</v>
      </c>
      <c r="H35" s="613"/>
    </row>
    <row r="36" spans="1:8" ht="48.75" customHeight="1" x14ac:dyDescent="0.25">
      <c r="A36" s="111" t="s">
        <v>17</v>
      </c>
      <c r="B36" s="29" t="s">
        <v>8</v>
      </c>
      <c r="C36" s="29" t="s">
        <v>18</v>
      </c>
      <c r="D36" s="331"/>
      <c r="E36" s="332"/>
      <c r="F36" s="333"/>
      <c r="G36" s="29"/>
      <c r="H36" s="621">
        <f>SUM(H49+H71)</f>
        <v>980060</v>
      </c>
    </row>
    <row r="37" spans="1:8" ht="72.75" hidden="1" customHeight="1" x14ac:dyDescent="0.25">
      <c r="A37" s="95" t="s">
        <v>127</v>
      </c>
      <c r="B37" s="37" t="s">
        <v>8</v>
      </c>
      <c r="C37" s="37" t="s">
        <v>18</v>
      </c>
      <c r="D37" s="340" t="s">
        <v>201</v>
      </c>
      <c r="E37" s="341" t="s">
        <v>706</v>
      </c>
      <c r="F37" s="342" t="s">
        <v>707</v>
      </c>
      <c r="G37" s="37"/>
      <c r="H37" s="611"/>
    </row>
    <row r="38" spans="1:8" ht="68.25" hidden="1" customHeight="1" x14ac:dyDescent="0.25">
      <c r="A38" s="98" t="s">
        <v>128</v>
      </c>
      <c r="B38" s="2" t="s">
        <v>8</v>
      </c>
      <c r="C38" s="2" t="s">
        <v>18</v>
      </c>
      <c r="D38" s="352" t="s">
        <v>234</v>
      </c>
      <c r="E38" s="353" t="s">
        <v>706</v>
      </c>
      <c r="F38" s="354" t="s">
        <v>707</v>
      </c>
      <c r="G38" s="2"/>
      <c r="H38" s="614"/>
    </row>
    <row r="39" spans="1:8" ht="69.75" hidden="1" customHeight="1" x14ac:dyDescent="0.25">
      <c r="A39" s="98" t="s">
        <v>714</v>
      </c>
      <c r="B39" s="2" t="s">
        <v>8</v>
      </c>
      <c r="C39" s="2" t="s">
        <v>18</v>
      </c>
      <c r="D39" s="352" t="s">
        <v>234</v>
      </c>
      <c r="E39" s="353" t="s">
        <v>8</v>
      </c>
      <c r="F39" s="354" t="s">
        <v>707</v>
      </c>
      <c r="G39" s="2"/>
      <c r="H39" s="614"/>
    </row>
    <row r="40" spans="1:8" ht="74.25" hidden="1" customHeight="1" x14ac:dyDescent="0.25">
      <c r="A40" s="109" t="s">
        <v>90</v>
      </c>
      <c r="B40" s="2" t="s">
        <v>8</v>
      </c>
      <c r="C40" s="2" t="s">
        <v>18</v>
      </c>
      <c r="D40" s="355" t="s">
        <v>234</v>
      </c>
      <c r="E40" s="356" t="s">
        <v>8</v>
      </c>
      <c r="F40" s="357" t="s">
        <v>715</v>
      </c>
      <c r="G40" s="2"/>
      <c r="H40" s="614"/>
    </row>
    <row r="41" spans="1:8" ht="69" hidden="1" customHeight="1" x14ac:dyDescent="0.25">
      <c r="A41" s="109" t="s">
        <v>88</v>
      </c>
      <c r="B41" s="2" t="s">
        <v>8</v>
      </c>
      <c r="C41" s="2" t="s">
        <v>18</v>
      </c>
      <c r="D41" s="355" t="s">
        <v>234</v>
      </c>
      <c r="E41" s="356" t="s">
        <v>8</v>
      </c>
      <c r="F41" s="357" t="s">
        <v>715</v>
      </c>
      <c r="G41" s="2" t="s">
        <v>11</v>
      </c>
      <c r="H41" s="613"/>
    </row>
    <row r="42" spans="1:8" ht="62.25" hidden="1" customHeight="1" x14ac:dyDescent="0.25">
      <c r="A42" s="103" t="s">
        <v>117</v>
      </c>
      <c r="B42" s="2" t="s">
        <v>8</v>
      </c>
      <c r="C42" s="2" t="s">
        <v>18</v>
      </c>
      <c r="D42" s="352" t="s">
        <v>234</v>
      </c>
      <c r="E42" s="353" t="s">
        <v>8</v>
      </c>
      <c r="F42" s="354" t="s">
        <v>716</v>
      </c>
      <c r="G42" s="2"/>
      <c r="H42" s="614"/>
    </row>
    <row r="43" spans="1:8" ht="60.75" hidden="1" customHeight="1" x14ac:dyDescent="0.25">
      <c r="A43" s="101" t="s">
        <v>89</v>
      </c>
      <c r="B43" s="2" t="s">
        <v>8</v>
      </c>
      <c r="C43" s="2" t="s">
        <v>18</v>
      </c>
      <c r="D43" s="352" t="s">
        <v>234</v>
      </c>
      <c r="E43" s="353" t="s">
        <v>8</v>
      </c>
      <c r="F43" s="354" t="s">
        <v>716</v>
      </c>
      <c r="G43" s="2" t="s">
        <v>14</v>
      </c>
      <c r="H43" s="613"/>
    </row>
    <row r="44" spans="1:8" ht="58.5" hidden="1" customHeight="1" x14ac:dyDescent="0.25">
      <c r="A44" s="95" t="s">
        <v>850</v>
      </c>
      <c r="B44" s="37" t="s">
        <v>8</v>
      </c>
      <c r="C44" s="37" t="s">
        <v>18</v>
      </c>
      <c r="D44" s="346" t="s">
        <v>733</v>
      </c>
      <c r="E44" s="347" t="s">
        <v>706</v>
      </c>
      <c r="F44" s="348" t="s">
        <v>707</v>
      </c>
      <c r="G44" s="37"/>
      <c r="H44" s="611"/>
    </row>
    <row r="45" spans="1:8" ht="49.5" hidden="1" customHeight="1" x14ac:dyDescent="0.25">
      <c r="A45" s="98" t="s">
        <v>851</v>
      </c>
      <c r="B45" s="2" t="s">
        <v>8</v>
      </c>
      <c r="C45" s="2" t="s">
        <v>18</v>
      </c>
      <c r="D45" s="349" t="s">
        <v>849</v>
      </c>
      <c r="E45" s="350" t="s">
        <v>706</v>
      </c>
      <c r="F45" s="351" t="s">
        <v>707</v>
      </c>
      <c r="G45" s="53"/>
      <c r="H45" s="614"/>
    </row>
    <row r="46" spans="1:8" ht="53.25" hidden="1" customHeight="1" x14ac:dyDescent="0.25">
      <c r="A46" s="98" t="s">
        <v>734</v>
      </c>
      <c r="B46" s="2" t="s">
        <v>8</v>
      </c>
      <c r="C46" s="2" t="s">
        <v>18</v>
      </c>
      <c r="D46" s="349" t="s">
        <v>849</v>
      </c>
      <c r="E46" s="350" t="s">
        <v>8</v>
      </c>
      <c r="F46" s="351" t="s">
        <v>707</v>
      </c>
      <c r="G46" s="53"/>
      <c r="H46" s="614"/>
    </row>
    <row r="47" spans="1:8" ht="43.5" hidden="1" customHeight="1" x14ac:dyDescent="0.25">
      <c r="A47" s="98" t="s">
        <v>853</v>
      </c>
      <c r="B47" s="2" t="s">
        <v>8</v>
      </c>
      <c r="C47" s="2" t="s">
        <v>18</v>
      </c>
      <c r="D47" s="349" t="s">
        <v>213</v>
      </c>
      <c r="E47" s="350" t="s">
        <v>8</v>
      </c>
      <c r="F47" s="351" t="s">
        <v>852</v>
      </c>
      <c r="G47" s="53"/>
      <c r="H47" s="614"/>
    </row>
    <row r="48" spans="1:8" ht="39.75" hidden="1" customHeight="1" x14ac:dyDescent="0.25">
      <c r="A48" s="110" t="s">
        <v>89</v>
      </c>
      <c r="B48" s="2" t="s">
        <v>8</v>
      </c>
      <c r="C48" s="2" t="s">
        <v>18</v>
      </c>
      <c r="D48" s="349" t="s">
        <v>213</v>
      </c>
      <c r="E48" s="350" t="s">
        <v>8</v>
      </c>
      <c r="F48" s="351" t="s">
        <v>852</v>
      </c>
      <c r="G48" s="2" t="s">
        <v>14</v>
      </c>
      <c r="H48" s="612"/>
    </row>
    <row r="49" spans="1:8" ht="52.5" customHeight="1" x14ac:dyDescent="0.25">
      <c r="A49" s="95" t="s">
        <v>917</v>
      </c>
      <c r="B49" s="37" t="s">
        <v>8</v>
      </c>
      <c r="C49" s="37" t="s">
        <v>18</v>
      </c>
      <c r="D49" s="346" t="s">
        <v>709</v>
      </c>
      <c r="E49" s="347" t="s">
        <v>706</v>
      </c>
      <c r="F49" s="348" t="s">
        <v>707</v>
      </c>
      <c r="G49" s="37"/>
      <c r="H49" s="611">
        <f>SUM(H50)</f>
        <v>235360</v>
      </c>
    </row>
    <row r="50" spans="1:8" ht="83.25" customHeight="1" x14ac:dyDescent="0.25">
      <c r="A50" s="98" t="s">
        <v>918</v>
      </c>
      <c r="B50" s="2" t="s">
        <v>8</v>
      </c>
      <c r="C50" s="2" t="s">
        <v>18</v>
      </c>
      <c r="D50" s="349" t="s">
        <v>710</v>
      </c>
      <c r="E50" s="350" t="s">
        <v>706</v>
      </c>
      <c r="F50" s="351" t="s">
        <v>707</v>
      </c>
      <c r="G50" s="53"/>
      <c r="H50" s="614">
        <f>SUM(H51)</f>
        <v>235360</v>
      </c>
    </row>
    <row r="51" spans="1:8" ht="49.5" customHeight="1" x14ac:dyDescent="0.25">
      <c r="A51" s="98" t="s">
        <v>713</v>
      </c>
      <c r="B51" s="2" t="s">
        <v>8</v>
      </c>
      <c r="C51" s="2" t="s">
        <v>18</v>
      </c>
      <c r="D51" s="349" t="s">
        <v>710</v>
      </c>
      <c r="E51" s="350" t="s">
        <v>8</v>
      </c>
      <c r="F51" s="351" t="s">
        <v>707</v>
      </c>
      <c r="G51" s="53"/>
      <c r="H51" s="614">
        <f>SUM(H52)</f>
        <v>235360</v>
      </c>
    </row>
    <row r="52" spans="1:8" ht="17.25" customHeight="1" x14ac:dyDescent="0.25">
      <c r="A52" s="98" t="s">
        <v>122</v>
      </c>
      <c r="B52" s="2" t="s">
        <v>8</v>
      </c>
      <c r="C52" s="2" t="s">
        <v>18</v>
      </c>
      <c r="D52" s="349" t="s">
        <v>710</v>
      </c>
      <c r="E52" s="350" t="s">
        <v>8</v>
      </c>
      <c r="F52" s="351" t="s">
        <v>712</v>
      </c>
      <c r="G52" s="53"/>
      <c r="H52" s="614">
        <f>SUM(H53)</f>
        <v>235360</v>
      </c>
    </row>
    <row r="53" spans="1:8" ht="18" customHeight="1" x14ac:dyDescent="0.25">
      <c r="A53" s="110" t="s">
        <v>89</v>
      </c>
      <c r="B53" s="2" t="s">
        <v>8</v>
      </c>
      <c r="C53" s="2" t="s">
        <v>18</v>
      </c>
      <c r="D53" s="349" t="s">
        <v>710</v>
      </c>
      <c r="E53" s="350" t="s">
        <v>8</v>
      </c>
      <c r="F53" s="351" t="s">
        <v>712</v>
      </c>
      <c r="G53" s="2" t="s">
        <v>14</v>
      </c>
      <c r="H53" s="612">
        <v>235360</v>
      </c>
    </row>
    <row r="54" spans="1:8" ht="38.25" hidden="1" customHeight="1" x14ac:dyDescent="0.25">
      <c r="A54" s="95" t="s">
        <v>136</v>
      </c>
      <c r="B54" s="37" t="s">
        <v>8</v>
      </c>
      <c r="C54" s="37" t="s">
        <v>18</v>
      </c>
      <c r="D54" s="334" t="s">
        <v>719</v>
      </c>
      <c r="E54" s="335" t="s">
        <v>706</v>
      </c>
      <c r="F54" s="336" t="s">
        <v>707</v>
      </c>
      <c r="G54" s="37"/>
      <c r="H54" s="611">
        <f>SUM(H55)</f>
        <v>0</v>
      </c>
    </row>
    <row r="55" spans="1:8" ht="33.75" hidden="1" customHeight="1" x14ac:dyDescent="0.25">
      <c r="A55" s="98" t="s">
        <v>717</v>
      </c>
      <c r="B55" s="2" t="s">
        <v>8</v>
      </c>
      <c r="C55" s="2" t="s">
        <v>18</v>
      </c>
      <c r="D55" s="337" t="s">
        <v>205</v>
      </c>
      <c r="E55" s="338" t="s">
        <v>706</v>
      </c>
      <c r="F55" s="339" t="s">
        <v>707</v>
      </c>
      <c r="G55" s="2"/>
      <c r="H55" s="614"/>
    </row>
    <row r="56" spans="1:8" ht="33.75" hidden="1" customHeight="1" x14ac:dyDescent="0.25">
      <c r="A56" s="98" t="s">
        <v>718</v>
      </c>
      <c r="B56" s="2" t="s">
        <v>8</v>
      </c>
      <c r="C56" s="2" t="s">
        <v>18</v>
      </c>
      <c r="D56" s="337" t="s">
        <v>205</v>
      </c>
      <c r="E56" s="338" t="s">
        <v>8</v>
      </c>
      <c r="F56" s="339" t="s">
        <v>707</v>
      </c>
      <c r="G56" s="2"/>
      <c r="H56" s="614"/>
    </row>
    <row r="57" spans="1:8" ht="18" hidden="1" customHeight="1" x14ac:dyDescent="0.25">
      <c r="A57" s="113" t="s">
        <v>93</v>
      </c>
      <c r="B57" s="2" t="s">
        <v>8</v>
      </c>
      <c r="C57" s="2" t="s">
        <v>18</v>
      </c>
      <c r="D57" s="337" t="s">
        <v>205</v>
      </c>
      <c r="E57" s="338" t="s">
        <v>8</v>
      </c>
      <c r="F57" s="339" t="s">
        <v>720</v>
      </c>
      <c r="G57" s="2"/>
      <c r="H57" s="614"/>
    </row>
    <row r="58" spans="1:8" ht="48.75" hidden="1" customHeight="1" x14ac:dyDescent="0.25">
      <c r="A58" s="109" t="s">
        <v>88</v>
      </c>
      <c r="B58" s="2" t="s">
        <v>8</v>
      </c>
      <c r="C58" s="2" t="s">
        <v>18</v>
      </c>
      <c r="D58" s="337" t="s">
        <v>205</v>
      </c>
      <c r="E58" s="338" t="s">
        <v>8</v>
      </c>
      <c r="F58" s="339" t="s">
        <v>720</v>
      </c>
      <c r="G58" s="2" t="s">
        <v>11</v>
      </c>
      <c r="H58" s="612"/>
    </row>
    <row r="59" spans="1:8" ht="34.5" hidden="1" customHeight="1" x14ac:dyDescent="0.25">
      <c r="A59" s="119" t="s">
        <v>129</v>
      </c>
      <c r="B59" s="37" t="s">
        <v>8</v>
      </c>
      <c r="C59" s="37" t="s">
        <v>18</v>
      </c>
      <c r="D59" s="334" t="s">
        <v>722</v>
      </c>
      <c r="E59" s="335" t="s">
        <v>706</v>
      </c>
      <c r="F59" s="336" t="s">
        <v>707</v>
      </c>
      <c r="G59" s="37"/>
      <c r="H59" s="611"/>
    </row>
    <row r="60" spans="1:8" ht="48.75" hidden="1" customHeight="1" x14ac:dyDescent="0.25">
      <c r="A60" s="101" t="s">
        <v>130</v>
      </c>
      <c r="B60" s="2" t="s">
        <v>8</v>
      </c>
      <c r="C60" s="2" t="s">
        <v>18</v>
      </c>
      <c r="D60" s="337" t="s">
        <v>206</v>
      </c>
      <c r="E60" s="338" t="s">
        <v>706</v>
      </c>
      <c r="F60" s="339" t="s">
        <v>707</v>
      </c>
      <c r="G60" s="2"/>
      <c r="H60" s="614"/>
    </row>
    <row r="61" spans="1:8" ht="48.75" hidden="1" customHeight="1" x14ac:dyDescent="0.25">
      <c r="A61" s="115" t="s">
        <v>721</v>
      </c>
      <c r="B61" s="2" t="s">
        <v>8</v>
      </c>
      <c r="C61" s="2" t="s">
        <v>18</v>
      </c>
      <c r="D61" s="337" t="s">
        <v>206</v>
      </c>
      <c r="E61" s="338" t="s">
        <v>8</v>
      </c>
      <c r="F61" s="339" t="s">
        <v>707</v>
      </c>
      <c r="G61" s="2"/>
      <c r="H61" s="614"/>
    </row>
    <row r="62" spans="1:8" ht="31.5" hidden="1" x14ac:dyDescent="0.25">
      <c r="A62" s="109" t="s">
        <v>131</v>
      </c>
      <c r="B62" s="2" t="s">
        <v>8</v>
      </c>
      <c r="C62" s="2" t="s">
        <v>18</v>
      </c>
      <c r="D62" s="337" t="s">
        <v>206</v>
      </c>
      <c r="E62" s="338" t="s">
        <v>8</v>
      </c>
      <c r="F62" s="339" t="s">
        <v>723</v>
      </c>
      <c r="G62" s="2"/>
      <c r="H62" s="614"/>
    </row>
    <row r="63" spans="1:8" ht="45.75" hidden="1" customHeight="1" x14ac:dyDescent="0.25">
      <c r="A63" s="109" t="s">
        <v>88</v>
      </c>
      <c r="B63" s="2" t="s">
        <v>8</v>
      </c>
      <c r="C63" s="2" t="s">
        <v>18</v>
      </c>
      <c r="D63" s="337" t="s">
        <v>206</v>
      </c>
      <c r="E63" s="338" t="s">
        <v>8</v>
      </c>
      <c r="F63" s="339" t="s">
        <v>723</v>
      </c>
      <c r="G63" s="2" t="s">
        <v>11</v>
      </c>
      <c r="H63" s="613"/>
    </row>
    <row r="64" spans="1:8" ht="31.5" hidden="1" x14ac:dyDescent="0.25">
      <c r="A64" s="109" t="s">
        <v>92</v>
      </c>
      <c r="B64" s="2" t="s">
        <v>8</v>
      </c>
      <c r="C64" s="2" t="s">
        <v>18</v>
      </c>
      <c r="D64" s="337" t="s">
        <v>206</v>
      </c>
      <c r="E64" s="338" t="s">
        <v>8</v>
      </c>
      <c r="F64" s="339" t="s">
        <v>724</v>
      </c>
      <c r="G64" s="2"/>
      <c r="H64" s="614"/>
    </row>
    <row r="65" spans="1:8" ht="48.75" hidden="1" customHeight="1" x14ac:dyDescent="0.25">
      <c r="A65" s="109" t="s">
        <v>88</v>
      </c>
      <c r="B65" s="2" t="s">
        <v>8</v>
      </c>
      <c r="C65" s="2" t="s">
        <v>18</v>
      </c>
      <c r="D65" s="337" t="s">
        <v>206</v>
      </c>
      <c r="E65" s="338" t="s">
        <v>8</v>
      </c>
      <c r="F65" s="339" t="s">
        <v>724</v>
      </c>
      <c r="G65" s="2" t="s">
        <v>11</v>
      </c>
      <c r="H65" s="612"/>
    </row>
    <row r="66" spans="1:8" ht="31.5" hidden="1" x14ac:dyDescent="0.25">
      <c r="A66" s="95" t="s">
        <v>132</v>
      </c>
      <c r="B66" s="37" t="s">
        <v>8</v>
      </c>
      <c r="C66" s="37" t="s">
        <v>18</v>
      </c>
      <c r="D66" s="334" t="s">
        <v>207</v>
      </c>
      <c r="E66" s="335" t="s">
        <v>706</v>
      </c>
      <c r="F66" s="336" t="s">
        <v>707</v>
      </c>
      <c r="G66" s="37"/>
      <c r="H66" s="611"/>
    </row>
    <row r="67" spans="1:8" ht="49.5" hidden="1" customHeight="1" x14ac:dyDescent="0.25">
      <c r="A67" s="98" t="s">
        <v>133</v>
      </c>
      <c r="B67" s="2" t="s">
        <v>8</v>
      </c>
      <c r="C67" s="2" t="s">
        <v>18</v>
      </c>
      <c r="D67" s="337" t="s">
        <v>208</v>
      </c>
      <c r="E67" s="338" t="s">
        <v>706</v>
      </c>
      <c r="F67" s="339" t="s">
        <v>707</v>
      </c>
      <c r="G67" s="53"/>
      <c r="H67" s="614"/>
    </row>
    <row r="68" spans="1:8" ht="33" hidden="1" customHeight="1" x14ac:dyDescent="0.25">
      <c r="A68" s="98" t="s">
        <v>725</v>
      </c>
      <c r="B68" s="2" t="s">
        <v>8</v>
      </c>
      <c r="C68" s="2" t="s">
        <v>18</v>
      </c>
      <c r="D68" s="337" t="s">
        <v>208</v>
      </c>
      <c r="E68" s="338" t="s">
        <v>10</v>
      </c>
      <c r="F68" s="339" t="s">
        <v>707</v>
      </c>
      <c r="G68" s="53"/>
      <c r="H68" s="614"/>
    </row>
    <row r="69" spans="1:8" ht="30.75" hidden="1" customHeight="1" x14ac:dyDescent="0.25">
      <c r="A69" s="3" t="s">
        <v>91</v>
      </c>
      <c r="B69" s="2" t="s">
        <v>8</v>
      </c>
      <c r="C69" s="2" t="s">
        <v>18</v>
      </c>
      <c r="D69" s="337" t="s">
        <v>208</v>
      </c>
      <c r="E69" s="338" t="s">
        <v>10</v>
      </c>
      <c r="F69" s="339" t="s">
        <v>726</v>
      </c>
      <c r="G69" s="2"/>
      <c r="H69" s="614"/>
    </row>
    <row r="70" spans="1:8" ht="47.25" hidden="1" customHeight="1" x14ac:dyDescent="0.25">
      <c r="A70" s="109" t="s">
        <v>88</v>
      </c>
      <c r="B70" s="2" t="s">
        <v>8</v>
      </c>
      <c r="C70" s="2" t="s">
        <v>18</v>
      </c>
      <c r="D70" s="337" t="s">
        <v>208</v>
      </c>
      <c r="E70" s="338" t="s">
        <v>10</v>
      </c>
      <c r="F70" s="339" t="s">
        <v>726</v>
      </c>
      <c r="G70" s="2" t="s">
        <v>11</v>
      </c>
      <c r="H70" s="612"/>
    </row>
    <row r="71" spans="1:8" ht="15.75" x14ac:dyDescent="0.25">
      <c r="A71" s="36" t="s">
        <v>137</v>
      </c>
      <c r="B71" s="37" t="s">
        <v>8</v>
      </c>
      <c r="C71" s="37" t="s">
        <v>18</v>
      </c>
      <c r="D71" s="334" t="s">
        <v>209</v>
      </c>
      <c r="E71" s="335" t="s">
        <v>706</v>
      </c>
      <c r="F71" s="336" t="s">
        <v>707</v>
      </c>
      <c r="G71" s="37"/>
      <c r="H71" s="611">
        <f>SUM(H72)</f>
        <v>744700</v>
      </c>
    </row>
    <row r="72" spans="1:8" ht="15.75" x14ac:dyDescent="0.25">
      <c r="A72" s="3" t="s">
        <v>138</v>
      </c>
      <c r="B72" s="2" t="s">
        <v>8</v>
      </c>
      <c r="C72" s="2" t="s">
        <v>18</v>
      </c>
      <c r="D72" s="337" t="s">
        <v>210</v>
      </c>
      <c r="E72" s="338" t="s">
        <v>706</v>
      </c>
      <c r="F72" s="339" t="s">
        <v>707</v>
      </c>
      <c r="G72" s="2"/>
      <c r="H72" s="614">
        <f>SUM(H73)</f>
        <v>744700</v>
      </c>
    </row>
    <row r="73" spans="1:8" ht="31.5" x14ac:dyDescent="0.25">
      <c r="A73" s="3" t="s">
        <v>87</v>
      </c>
      <c r="B73" s="2" t="s">
        <v>8</v>
      </c>
      <c r="C73" s="2" t="s">
        <v>18</v>
      </c>
      <c r="D73" s="337" t="s">
        <v>210</v>
      </c>
      <c r="E73" s="338" t="s">
        <v>706</v>
      </c>
      <c r="F73" s="339" t="s">
        <v>711</v>
      </c>
      <c r="G73" s="2"/>
      <c r="H73" s="614">
        <f>SUM(H74:H75)</f>
        <v>744700</v>
      </c>
    </row>
    <row r="74" spans="1:8" ht="47.25" customHeight="1" x14ac:dyDescent="0.25">
      <c r="A74" s="109" t="s">
        <v>88</v>
      </c>
      <c r="B74" s="2" t="s">
        <v>8</v>
      </c>
      <c r="C74" s="2" t="s">
        <v>18</v>
      </c>
      <c r="D74" s="337" t="s">
        <v>210</v>
      </c>
      <c r="E74" s="338" t="s">
        <v>706</v>
      </c>
      <c r="F74" s="339" t="s">
        <v>711</v>
      </c>
      <c r="G74" s="2" t="s">
        <v>11</v>
      </c>
      <c r="H74" s="613">
        <f>SUM(прил6!I60)</f>
        <v>682800</v>
      </c>
    </row>
    <row r="75" spans="1:8" ht="16.5" customHeight="1" x14ac:dyDescent="0.25">
      <c r="A75" s="3" t="s">
        <v>16</v>
      </c>
      <c r="B75" s="2" t="s">
        <v>8</v>
      </c>
      <c r="C75" s="2" t="s">
        <v>18</v>
      </c>
      <c r="D75" s="337" t="s">
        <v>210</v>
      </c>
      <c r="E75" s="338" t="s">
        <v>706</v>
      </c>
      <c r="F75" s="339" t="s">
        <v>711</v>
      </c>
      <c r="G75" s="2" t="s">
        <v>15</v>
      </c>
      <c r="H75" s="613">
        <v>61900</v>
      </c>
    </row>
    <row r="76" spans="1:8" ht="32.25" hidden="1" customHeight="1" x14ac:dyDescent="0.25">
      <c r="A76" s="111" t="s">
        <v>75</v>
      </c>
      <c r="B76" s="29" t="s">
        <v>8</v>
      </c>
      <c r="C76" s="29" t="s">
        <v>74</v>
      </c>
      <c r="D76" s="331"/>
      <c r="E76" s="332"/>
      <c r="F76" s="333"/>
      <c r="G76" s="29"/>
      <c r="H76" s="621"/>
    </row>
    <row r="77" spans="1:8" ht="38.25" hidden="1" customHeight="1" x14ac:dyDescent="0.25">
      <c r="A77" s="95" t="s">
        <v>120</v>
      </c>
      <c r="B77" s="37" t="s">
        <v>8</v>
      </c>
      <c r="C77" s="37" t="s">
        <v>74</v>
      </c>
      <c r="D77" s="334" t="s">
        <v>709</v>
      </c>
      <c r="E77" s="335" t="s">
        <v>706</v>
      </c>
      <c r="F77" s="336" t="s">
        <v>707</v>
      </c>
      <c r="G77" s="37"/>
      <c r="H77" s="611"/>
    </row>
    <row r="78" spans="1:8" ht="62.25" hidden="1" customHeight="1" x14ac:dyDescent="0.25">
      <c r="A78" s="98" t="s">
        <v>134</v>
      </c>
      <c r="B78" s="2" t="s">
        <v>8</v>
      </c>
      <c r="C78" s="2" t="s">
        <v>74</v>
      </c>
      <c r="D78" s="337" t="s">
        <v>710</v>
      </c>
      <c r="E78" s="338" t="s">
        <v>706</v>
      </c>
      <c r="F78" s="339" t="s">
        <v>707</v>
      </c>
      <c r="G78" s="53"/>
      <c r="H78" s="614"/>
    </row>
    <row r="79" spans="1:8" ht="48.75" hidden="1" customHeight="1" x14ac:dyDescent="0.25">
      <c r="A79" s="98" t="s">
        <v>713</v>
      </c>
      <c r="B79" s="2" t="s">
        <v>8</v>
      </c>
      <c r="C79" s="2" t="s">
        <v>74</v>
      </c>
      <c r="D79" s="337" t="s">
        <v>710</v>
      </c>
      <c r="E79" s="338" t="s">
        <v>8</v>
      </c>
      <c r="F79" s="339" t="s">
        <v>707</v>
      </c>
      <c r="G79" s="53"/>
      <c r="H79" s="614"/>
    </row>
    <row r="80" spans="1:8" ht="18" hidden="1" customHeight="1" x14ac:dyDescent="0.25">
      <c r="A80" s="98" t="s">
        <v>122</v>
      </c>
      <c r="B80" s="2" t="s">
        <v>8</v>
      </c>
      <c r="C80" s="2" t="s">
        <v>74</v>
      </c>
      <c r="D80" s="337" t="s">
        <v>710</v>
      </c>
      <c r="E80" s="338" t="s">
        <v>8</v>
      </c>
      <c r="F80" s="339" t="s">
        <v>712</v>
      </c>
      <c r="G80" s="53"/>
      <c r="H80" s="614"/>
    </row>
    <row r="81" spans="1:8" ht="18" hidden="1" customHeight="1" x14ac:dyDescent="0.25">
      <c r="A81" s="101" t="s">
        <v>89</v>
      </c>
      <c r="B81" s="2" t="s">
        <v>8</v>
      </c>
      <c r="C81" s="2" t="s">
        <v>74</v>
      </c>
      <c r="D81" s="337" t="s">
        <v>710</v>
      </c>
      <c r="E81" s="338" t="s">
        <v>8</v>
      </c>
      <c r="F81" s="339" t="s">
        <v>712</v>
      </c>
      <c r="G81" s="2" t="s">
        <v>14</v>
      </c>
      <c r="H81" s="612"/>
    </row>
    <row r="82" spans="1:8" s="46" customFormat="1" ht="64.5" hidden="1" customHeight="1" x14ac:dyDescent="0.25">
      <c r="A82" s="95" t="s">
        <v>147</v>
      </c>
      <c r="B82" s="37" t="s">
        <v>8</v>
      </c>
      <c r="C82" s="37" t="s">
        <v>74</v>
      </c>
      <c r="D82" s="334" t="s">
        <v>220</v>
      </c>
      <c r="E82" s="335" t="s">
        <v>706</v>
      </c>
      <c r="F82" s="336" t="s">
        <v>707</v>
      </c>
      <c r="G82" s="37"/>
      <c r="H82" s="611"/>
    </row>
    <row r="83" spans="1:8" s="46" customFormat="1" ht="94.5" hidden="1" customHeight="1" x14ac:dyDescent="0.25">
      <c r="A83" s="98" t="s">
        <v>161</v>
      </c>
      <c r="B83" s="2" t="s">
        <v>8</v>
      </c>
      <c r="C83" s="2" t="s">
        <v>74</v>
      </c>
      <c r="D83" s="337" t="s">
        <v>222</v>
      </c>
      <c r="E83" s="338" t="s">
        <v>706</v>
      </c>
      <c r="F83" s="339" t="s">
        <v>707</v>
      </c>
      <c r="G83" s="2"/>
      <c r="H83" s="614"/>
    </row>
    <row r="84" spans="1:8" s="46" customFormat="1" ht="48.75" hidden="1" customHeight="1" x14ac:dyDescent="0.25">
      <c r="A84" s="98" t="s">
        <v>727</v>
      </c>
      <c r="B84" s="2" t="s">
        <v>8</v>
      </c>
      <c r="C84" s="2" t="s">
        <v>74</v>
      </c>
      <c r="D84" s="337" t="s">
        <v>222</v>
      </c>
      <c r="E84" s="338" t="s">
        <v>8</v>
      </c>
      <c r="F84" s="339" t="s">
        <v>707</v>
      </c>
      <c r="G84" s="2"/>
      <c r="H84" s="614"/>
    </row>
    <row r="85" spans="1:8" s="46" customFormat="1" ht="15.75" hidden="1" customHeight="1" x14ac:dyDescent="0.25">
      <c r="A85" s="3" t="s">
        <v>114</v>
      </c>
      <c r="B85" s="2" t="s">
        <v>8</v>
      </c>
      <c r="C85" s="2" t="s">
        <v>74</v>
      </c>
      <c r="D85" s="337" t="s">
        <v>222</v>
      </c>
      <c r="E85" s="338" t="s">
        <v>8</v>
      </c>
      <c r="F85" s="339" t="s">
        <v>728</v>
      </c>
      <c r="G85" s="2"/>
      <c r="H85" s="614"/>
    </row>
    <row r="86" spans="1:8" s="46" customFormat="1" ht="15.75" hidden="1" customHeight="1" x14ac:dyDescent="0.25">
      <c r="A86" s="101" t="s">
        <v>89</v>
      </c>
      <c r="B86" s="2" t="s">
        <v>8</v>
      </c>
      <c r="C86" s="2" t="s">
        <v>74</v>
      </c>
      <c r="D86" s="337" t="s">
        <v>222</v>
      </c>
      <c r="E86" s="338" t="s">
        <v>8</v>
      </c>
      <c r="F86" s="339" t="s">
        <v>728</v>
      </c>
      <c r="G86" s="2" t="s">
        <v>14</v>
      </c>
      <c r="H86" s="613"/>
    </row>
    <row r="87" spans="1:8" ht="33" hidden="1" customHeight="1" x14ac:dyDescent="0.25">
      <c r="A87" s="36" t="s">
        <v>139</v>
      </c>
      <c r="B87" s="37" t="s">
        <v>8</v>
      </c>
      <c r="C87" s="37" t="s">
        <v>74</v>
      </c>
      <c r="D87" s="334" t="s">
        <v>232</v>
      </c>
      <c r="E87" s="335" t="s">
        <v>706</v>
      </c>
      <c r="F87" s="336" t="s">
        <v>707</v>
      </c>
      <c r="G87" s="37"/>
      <c r="H87" s="611"/>
    </row>
    <row r="88" spans="1:8" ht="63" hidden="1" customHeight="1" x14ac:dyDescent="0.25">
      <c r="A88" s="3" t="s">
        <v>140</v>
      </c>
      <c r="B88" s="2" t="s">
        <v>8</v>
      </c>
      <c r="C88" s="2" t="s">
        <v>74</v>
      </c>
      <c r="D88" s="337" t="s">
        <v>233</v>
      </c>
      <c r="E88" s="338" t="s">
        <v>706</v>
      </c>
      <c r="F88" s="339" t="s">
        <v>707</v>
      </c>
      <c r="G88" s="2"/>
      <c r="H88" s="614"/>
    </row>
    <row r="89" spans="1:8" ht="63" hidden="1" customHeight="1" x14ac:dyDescent="0.25">
      <c r="A89" s="3" t="s">
        <v>729</v>
      </c>
      <c r="B89" s="2" t="s">
        <v>8</v>
      </c>
      <c r="C89" s="2" t="s">
        <v>74</v>
      </c>
      <c r="D89" s="337" t="s">
        <v>233</v>
      </c>
      <c r="E89" s="338" t="s">
        <v>8</v>
      </c>
      <c r="F89" s="339" t="s">
        <v>707</v>
      </c>
      <c r="G89" s="2"/>
      <c r="H89" s="614"/>
    </row>
    <row r="90" spans="1:8" ht="33.75" hidden="1" customHeight="1" x14ac:dyDescent="0.25">
      <c r="A90" s="3" t="s">
        <v>87</v>
      </c>
      <c r="B90" s="2" t="s">
        <v>8</v>
      </c>
      <c r="C90" s="2" t="s">
        <v>74</v>
      </c>
      <c r="D90" s="337" t="s">
        <v>233</v>
      </c>
      <c r="E90" s="338" t="s">
        <v>8</v>
      </c>
      <c r="F90" s="339" t="s">
        <v>711</v>
      </c>
      <c r="G90" s="2"/>
      <c r="H90" s="614"/>
    </row>
    <row r="91" spans="1:8" ht="48" hidden="1" customHeight="1" x14ac:dyDescent="0.25">
      <c r="A91" s="109" t="s">
        <v>88</v>
      </c>
      <c r="B91" s="2" t="s">
        <v>8</v>
      </c>
      <c r="C91" s="2" t="s">
        <v>74</v>
      </c>
      <c r="D91" s="337" t="s">
        <v>233</v>
      </c>
      <c r="E91" s="338" t="s">
        <v>8</v>
      </c>
      <c r="F91" s="339" t="s">
        <v>711</v>
      </c>
      <c r="G91" s="2" t="s">
        <v>11</v>
      </c>
      <c r="H91" s="613"/>
    </row>
    <row r="92" spans="1:8" ht="15.75" hidden="1" customHeight="1" x14ac:dyDescent="0.25">
      <c r="A92" s="3" t="s">
        <v>16</v>
      </c>
      <c r="B92" s="2" t="s">
        <v>8</v>
      </c>
      <c r="C92" s="2" t="s">
        <v>74</v>
      </c>
      <c r="D92" s="337" t="s">
        <v>233</v>
      </c>
      <c r="E92" s="338" t="s">
        <v>8</v>
      </c>
      <c r="F92" s="339" t="s">
        <v>711</v>
      </c>
      <c r="G92" s="2" t="s">
        <v>15</v>
      </c>
      <c r="H92" s="613"/>
    </row>
    <row r="93" spans="1:8" ht="15.75" hidden="1" x14ac:dyDescent="0.25">
      <c r="A93" s="111" t="s">
        <v>20</v>
      </c>
      <c r="B93" s="29" t="s">
        <v>8</v>
      </c>
      <c r="C93" s="49">
        <v>11</v>
      </c>
      <c r="D93" s="358"/>
      <c r="E93" s="359"/>
      <c r="F93" s="360"/>
      <c r="G93" s="28"/>
      <c r="H93" s="621"/>
    </row>
    <row r="94" spans="1:8" ht="18.75" hidden="1" customHeight="1" x14ac:dyDescent="0.25">
      <c r="A94" s="95" t="s">
        <v>94</v>
      </c>
      <c r="B94" s="37" t="s">
        <v>8</v>
      </c>
      <c r="C94" s="39">
        <v>11</v>
      </c>
      <c r="D94" s="340" t="s">
        <v>211</v>
      </c>
      <c r="E94" s="341" t="s">
        <v>706</v>
      </c>
      <c r="F94" s="342" t="s">
        <v>707</v>
      </c>
      <c r="G94" s="37"/>
      <c r="H94" s="611"/>
    </row>
    <row r="95" spans="1:8" ht="16.5" hidden="1" customHeight="1" x14ac:dyDescent="0.25">
      <c r="A95" s="112" t="s">
        <v>95</v>
      </c>
      <c r="B95" s="2" t="s">
        <v>8</v>
      </c>
      <c r="C95" s="76">
        <v>11</v>
      </c>
      <c r="D95" s="355" t="s">
        <v>212</v>
      </c>
      <c r="E95" s="356" t="s">
        <v>706</v>
      </c>
      <c r="F95" s="357" t="s">
        <v>707</v>
      </c>
      <c r="G95" s="2"/>
      <c r="H95" s="614"/>
    </row>
    <row r="96" spans="1:8" ht="17.25" hidden="1" customHeight="1" x14ac:dyDescent="0.25">
      <c r="A96" s="3" t="s">
        <v>115</v>
      </c>
      <c r="B96" s="2" t="s">
        <v>8</v>
      </c>
      <c r="C96" s="76">
        <v>11</v>
      </c>
      <c r="D96" s="355" t="s">
        <v>212</v>
      </c>
      <c r="E96" s="356" t="s">
        <v>706</v>
      </c>
      <c r="F96" s="357" t="s">
        <v>730</v>
      </c>
      <c r="G96" s="2"/>
      <c r="H96" s="614"/>
    </row>
    <row r="97" spans="1:9" ht="18.75" hidden="1" customHeight="1" x14ac:dyDescent="0.25">
      <c r="A97" s="3" t="s">
        <v>16</v>
      </c>
      <c r="B97" s="2" t="s">
        <v>8</v>
      </c>
      <c r="C97" s="76">
        <v>11</v>
      </c>
      <c r="D97" s="355" t="s">
        <v>212</v>
      </c>
      <c r="E97" s="356" t="s">
        <v>706</v>
      </c>
      <c r="F97" s="357" t="s">
        <v>730</v>
      </c>
      <c r="G97" s="2" t="s">
        <v>15</v>
      </c>
      <c r="H97" s="613"/>
    </row>
    <row r="98" spans="1:9" ht="15.75" hidden="1" x14ac:dyDescent="0.25">
      <c r="A98" s="111" t="s">
        <v>21</v>
      </c>
      <c r="B98" s="29" t="s">
        <v>8</v>
      </c>
      <c r="C98" s="49">
        <v>13</v>
      </c>
      <c r="D98" s="358"/>
      <c r="E98" s="359"/>
      <c r="F98" s="360"/>
      <c r="G98" s="28"/>
      <c r="H98" s="621"/>
    </row>
    <row r="99" spans="1:9" ht="33.75" hidden="1" customHeight="1" x14ac:dyDescent="0.25">
      <c r="A99" s="36" t="s">
        <v>167</v>
      </c>
      <c r="B99" s="37" t="s">
        <v>8</v>
      </c>
      <c r="C99" s="39">
        <v>13</v>
      </c>
      <c r="D99" s="334" t="s">
        <v>247</v>
      </c>
      <c r="E99" s="335" t="s">
        <v>706</v>
      </c>
      <c r="F99" s="336" t="s">
        <v>707</v>
      </c>
      <c r="G99" s="40"/>
      <c r="H99" s="611"/>
    </row>
    <row r="100" spans="1:9" ht="33" hidden="1" customHeight="1" x14ac:dyDescent="0.25">
      <c r="A100" s="3" t="s">
        <v>175</v>
      </c>
      <c r="B100" s="2" t="s">
        <v>8</v>
      </c>
      <c r="C100" s="2">
        <v>13</v>
      </c>
      <c r="D100" s="337" t="s">
        <v>803</v>
      </c>
      <c r="E100" s="338" t="s">
        <v>706</v>
      </c>
      <c r="F100" s="339" t="s">
        <v>707</v>
      </c>
      <c r="G100" s="2"/>
      <c r="H100" s="614"/>
    </row>
    <row r="101" spans="1:9" ht="17.25" hidden="1" customHeight="1" x14ac:dyDescent="0.25">
      <c r="A101" s="404" t="s">
        <v>804</v>
      </c>
      <c r="B101" s="2" t="s">
        <v>8</v>
      </c>
      <c r="C101" s="2">
        <v>13</v>
      </c>
      <c r="D101" s="337" t="s">
        <v>251</v>
      </c>
      <c r="E101" s="338" t="s">
        <v>8</v>
      </c>
      <c r="F101" s="339" t="s">
        <v>707</v>
      </c>
      <c r="G101" s="2"/>
      <c r="H101" s="614"/>
      <c r="I101" s="405"/>
    </row>
    <row r="102" spans="1:9" ht="32.25" hidden="1" customHeight="1" x14ac:dyDescent="0.25">
      <c r="A102" s="114" t="s">
        <v>772</v>
      </c>
      <c r="B102" s="2" t="s">
        <v>8</v>
      </c>
      <c r="C102" s="2">
        <v>13</v>
      </c>
      <c r="D102" s="337" t="s">
        <v>251</v>
      </c>
      <c r="E102" s="338" t="s">
        <v>8</v>
      </c>
      <c r="F102" s="357" t="s">
        <v>771</v>
      </c>
      <c r="G102" s="2"/>
      <c r="H102" s="614"/>
    </row>
    <row r="103" spans="1:9" ht="17.25" hidden="1" customHeight="1" x14ac:dyDescent="0.25">
      <c r="A103" s="115" t="s">
        <v>19</v>
      </c>
      <c r="B103" s="2" t="s">
        <v>8</v>
      </c>
      <c r="C103" s="2">
        <v>13</v>
      </c>
      <c r="D103" s="337" t="s">
        <v>251</v>
      </c>
      <c r="E103" s="338" t="s">
        <v>8</v>
      </c>
      <c r="F103" s="357" t="s">
        <v>771</v>
      </c>
      <c r="G103" s="2" t="s">
        <v>72</v>
      </c>
      <c r="H103" s="612"/>
    </row>
    <row r="104" spans="1:9" ht="33.75" hidden="1" customHeight="1" x14ac:dyDescent="0.25">
      <c r="A104" s="95" t="s">
        <v>142</v>
      </c>
      <c r="B104" s="37" t="s">
        <v>8</v>
      </c>
      <c r="C104" s="41">
        <v>13</v>
      </c>
      <c r="D104" s="365" t="s">
        <v>201</v>
      </c>
      <c r="E104" s="366" t="s">
        <v>706</v>
      </c>
      <c r="F104" s="367" t="s">
        <v>707</v>
      </c>
      <c r="G104" s="37"/>
      <c r="H104" s="611"/>
    </row>
    <row r="105" spans="1:9" ht="48.75" hidden="1" customHeight="1" x14ac:dyDescent="0.25">
      <c r="A105" s="112" t="s">
        <v>141</v>
      </c>
      <c r="B105" s="2" t="s">
        <v>8</v>
      </c>
      <c r="C105" s="8">
        <v>13</v>
      </c>
      <c r="D105" s="352" t="s">
        <v>235</v>
      </c>
      <c r="E105" s="353" t="s">
        <v>706</v>
      </c>
      <c r="F105" s="354" t="s">
        <v>707</v>
      </c>
      <c r="G105" s="2"/>
      <c r="H105" s="614"/>
    </row>
    <row r="106" spans="1:9" ht="36" hidden="1" customHeight="1" x14ac:dyDescent="0.25">
      <c r="A106" s="112" t="s">
        <v>731</v>
      </c>
      <c r="B106" s="2" t="s">
        <v>8</v>
      </c>
      <c r="C106" s="8">
        <v>13</v>
      </c>
      <c r="D106" s="352" t="s">
        <v>235</v>
      </c>
      <c r="E106" s="353" t="s">
        <v>8</v>
      </c>
      <c r="F106" s="354" t="s">
        <v>707</v>
      </c>
      <c r="G106" s="2"/>
      <c r="H106" s="614"/>
    </row>
    <row r="107" spans="1:9" ht="64.5" hidden="1" customHeight="1" x14ac:dyDescent="0.25">
      <c r="A107" s="3" t="s">
        <v>96</v>
      </c>
      <c r="B107" s="2" t="s">
        <v>8</v>
      </c>
      <c r="C107" s="8">
        <v>13</v>
      </c>
      <c r="D107" s="352" t="s">
        <v>235</v>
      </c>
      <c r="E107" s="353" t="s">
        <v>8</v>
      </c>
      <c r="F107" s="354" t="s">
        <v>732</v>
      </c>
      <c r="G107" s="2"/>
      <c r="H107" s="614"/>
    </row>
    <row r="108" spans="1:9" ht="74.25" hidden="1" customHeight="1" x14ac:dyDescent="0.25">
      <c r="A108" s="114" t="s">
        <v>97</v>
      </c>
      <c r="B108" s="2" t="s">
        <v>8</v>
      </c>
      <c r="C108" s="8">
        <v>13</v>
      </c>
      <c r="D108" s="352" t="s">
        <v>235</v>
      </c>
      <c r="E108" s="353" t="s">
        <v>8</v>
      </c>
      <c r="F108" s="354" t="s">
        <v>732</v>
      </c>
      <c r="G108" s="2" t="s">
        <v>82</v>
      </c>
      <c r="H108" s="613"/>
    </row>
    <row r="109" spans="1:9" ht="75" hidden="1" customHeight="1" x14ac:dyDescent="0.25">
      <c r="A109" s="36" t="s">
        <v>143</v>
      </c>
      <c r="B109" s="37" t="s">
        <v>8</v>
      </c>
      <c r="C109" s="39">
        <v>13</v>
      </c>
      <c r="D109" s="340" t="s">
        <v>733</v>
      </c>
      <c r="E109" s="341" t="s">
        <v>706</v>
      </c>
      <c r="F109" s="342" t="s">
        <v>707</v>
      </c>
      <c r="G109" s="37"/>
      <c r="H109" s="611"/>
    </row>
    <row r="110" spans="1:9" ht="75" hidden="1" customHeight="1" x14ac:dyDescent="0.25">
      <c r="A110" s="65" t="s">
        <v>144</v>
      </c>
      <c r="B110" s="2" t="s">
        <v>8</v>
      </c>
      <c r="C110" s="96">
        <v>13</v>
      </c>
      <c r="D110" s="355" t="s">
        <v>213</v>
      </c>
      <c r="E110" s="356" t="s">
        <v>706</v>
      </c>
      <c r="F110" s="357" t="s">
        <v>707</v>
      </c>
      <c r="G110" s="2"/>
      <c r="H110" s="614"/>
    </row>
    <row r="111" spans="1:9" ht="51.75" hidden="1" customHeight="1" x14ac:dyDescent="0.25">
      <c r="A111" s="65" t="s">
        <v>734</v>
      </c>
      <c r="B111" s="2" t="s">
        <v>8</v>
      </c>
      <c r="C111" s="389">
        <v>13</v>
      </c>
      <c r="D111" s="355" t="s">
        <v>213</v>
      </c>
      <c r="E111" s="356" t="s">
        <v>8</v>
      </c>
      <c r="F111" s="357" t="s">
        <v>707</v>
      </c>
      <c r="G111" s="2"/>
      <c r="H111" s="614"/>
    </row>
    <row r="112" spans="1:9" ht="45" hidden="1" customHeight="1" x14ac:dyDescent="0.25">
      <c r="A112" s="109" t="s">
        <v>736</v>
      </c>
      <c r="B112" s="2" t="s">
        <v>8</v>
      </c>
      <c r="C112" s="85">
        <v>13</v>
      </c>
      <c r="D112" s="355" t="s">
        <v>213</v>
      </c>
      <c r="E112" s="356" t="s">
        <v>8</v>
      </c>
      <c r="F112" s="357" t="s">
        <v>735</v>
      </c>
      <c r="G112" s="2"/>
      <c r="H112" s="614"/>
    </row>
    <row r="113" spans="1:8" ht="17.25" customHeight="1" x14ac:dyDescent="0.25">
      <c r="A113" s="598" t="s">
        <v>21</v>
      </c>
      <c r="B113" s="29" t="s">
        <v>8</v>
      </c>
      <c r="C113" s="49">
        <v>13</v>
      </c>
      <c r="D113" s="358"/>
      <c r="E113" s="359"/>
      <c r="F113" s="360"/>
      <c r="G113" s="29"/>
      <c r="H113" s="621">
        <f>SUM(H114+H124+H129+H133+H138)</f>
        <v>583122</v>
      </c>
    </row>
    <row r="114" spans="1:8" ht="67.5" customHeight="1" x14ac:dyDescent="0.25">
      <c r="A114" s="95" t="s">
        <v>919</v>
      </c>
      <c r="B114" s="37" t="s">
        <v>8</v>
      </c>
      <c r="C114" s="39">
        <v>13</v>
      </c>
      <c r="D114" s="340" t="s">
        <v>761</v>
      </c>
      <c r="E114" s="341" t="s">
        <v>706</v>
      </c>
      <c r="F114" s="342" t="s">
        <v>707</v>
      </c>
      <c r="G114" s="37"/>
      <c r="H114" s="611">
        <f>SUM(H115+H120)</f>
        <v>28955</v>
      </c>
    </row>
    <row r="115" spans="1:8" ht="99" customHeight="1" x14ac:dyDescent="0.25">
      <c r="A115" s="109" t="s">
        <v>920</v>
      </c>
      <c r="B115" s="2" t="s">
        <v>8</v>
      </c>
      <c r="C115" s="391">
        <v>13</v>
      </c>
      <c r="D115" s="355" t="s">
        <v>256</v>
      </c>
      <c r="E115" s="356" t="s">
        <v>706</v>
      </c>
      <c r="F115" s="357" t="s">
        <v>707</v>
      </c>
      <c r="G115" s="2"/>
      <c r="H115" s="614">
        <f>SUM(H116)</f>
        <v>22988</v>
      </c>
    </row>
    <row r="116" spans="1:8" ht="48.75" customHeight="1" x14ac:dyDescent="0.25">
      <c r="A116" s="3" t="s">
        <v>921</v>
      </c>
      <c r="B116" s="2" t="s">
        <v>8</v>
      </c>
      <c r="C116" s="391">
        <v>13</v>
      </c>
      <c r="D116" s="355" t="s">
        <v>256</v>
      </c>
      <c r="E116" s="356" t="s">
        <v>8</v>
      </c>
      <c r="F116" s="357" t="s">
        <v>707</v>
      </c>
      <c r="G116" s="2"/>
      <c r="H116" s="614">
        <f>SUM(H117)</f>
        <v>22988</v>
      </c>
    </row>
    <row r="117" spans="1:8" ht="33.75" customHeight="1" x14ac:dyDescent="0.25">
      <c r="A117" s="114" t="s">
        <v>960</v>
      </c>
      <c r="B117" s="2" t="s">
        <v>8</v>
      </c>
      <c r="C117" s="391">
        <v>13</v>
      </c>
      <c r="D117" s="355" t="s">
        <v>256</v>
      </c>
      <c r="E117" s="356" t="s">
        <v>8</v>
      </c>
      <c r="F117" s="357" t="s">
        <v>771</v>
      </c>
      <c r="G117" s="2"/>
      <c r="H117" s="614">
        <f>SUM(H118+H119)</f>
        <v>22988</v>
      </c>
    </row>
    <row r="118" spans="1:8" ht="48.75" customHeight="1" x14ac:dyDescent="0.25">
      <c r="A118" s="109" t="s">
        <v>88</v>
      </c>
      <c r="B118" s="2" t="s">
        <v>8</v>
      </c>
      <c r="C118" s="391">
        <v>13</v>
      </c>
      <c r="D118" s="355" t="s">
        <v>256</v>
      </c>
      <c r="E118" s="356" t="s">
        <v>8</v>
      </c>
      <c r="F118" s="357" t="s">
        <v>771</v>
      </c>
      <c r="G118" s="2" t="s">
        <v>11</v>
      </c>
      <c r="H118" s="613">
        <f>SUM(прил6!I77)</f>
        <v>17901</v>
      </c>
    </row>
    <row r="119" spans="1:8" ht="21.75" customHeight="1" x14ac:dyDescent="0.25">
      <c r="A119" s="110" t="s">
        <v>89</v>
      </c>
      <c r="B119" s="2" t="s">
        <v>8</v>
      </c>
      <c r="C119" s="391">
        <v>13</v>
      </c>
      <c r="D119" s="355" t="s">
        <v>256</v>
      </c>
      <c r="E119" s="356" t="s">
        <v>8</v>
      </c>
      <c r="F119" s="357" t="s">
        <v>771</v>
      </c>
      <c r="G119" s="2" t="s">
        <v>14</v>
      </c>
      <c r="H119" s="612">
        <v>5087</v>
      </c>
    </row>
    <row r="120" spans="1:8" ht="81" customHeight="1" x14ac:dyDescent="0.25">
      <c r="A120" s="109" t="s">
        <v>200</v>
      </c>
      <c r="B120" s="2" t="s">
        <v>8</v>
      </c>
      <c r="C120" s="561">
        <v>13</v>
      </c>
      <c r="D120" s="355" t="s">
        <v>230</v>
      </c>
      <c r="E120" s="356" t="s">
        <v>706</v>
      </c>
      <c r="F120" s="357" t="s">
        <v>707</v>
      </c>
      <c r="G120" s="2"/>
      <c r="H120" s="614">
        <f>SUM(H121)</f>
        <v>5967</v>
      </c>
    </row>
    <row r="121" spans="1:8" ht="46.5" customHeight="1" x14ac:dyDescent="0.25">
      <c r="A121" s="3" t="s">
        <v>906</v>
      </c>
      <c r="B121" s="2" t="s">
        <v>8</v>
      </c>
      <c r="C121" s="561">
        <v>13</v>
      </c>
      <c r="D121" s="355" t="s">
        <v>230</v>
      </c>
      <c r="E121" s="356" t="s">
        <v>8</v>
      </c>
      <c r="F121" s="357" t="s">
        <v>707</v>
      </c>
      <c r="G121" s="2"/>
      <c r="H121" s="614">
        <f>SUM(H122)</f>
        <v>5967</v>
      </c>
    </row>
    <row r="122" spans="1:8" ht="35.25" customHeight="1" x14ac:dyDescent="0.25">
      <c r="A122" s="114" t="s">
        <v>960</v>
      </c>
      <c r="B122" s="2" t="s">
        <v>8</v>
      </c>
      <c r="C122" s="561">
        <v>13</v>
      </c>
      <c r="D122" s="355" t="s">
        <v>230</v>
      </c>
      <c r="E122" s="356" t="s">
        <v>8</v>
      </c>
      <c r="F122" s="357" t="s">
        <v>771</v>
      </c>
      <c r="G122" s="2"/>
      <c r="H122" s="614">
        <f>SUM(H123)</f>
        <v>5967</v>
      </c>
    </row>
    <row r="123" spans="1:8" ht="50.25" customHeight="1" x14ac:dyDescent="0.25">
      <c r="A123" s="109" t="s">
        <v>88</v>
      </c>
      <c r="B123" s="53" t="s">
        <v>8</v>
      </c>
      <c r="C123" s="53">
        <v>13</v>
      </c>
      <c r="D123" s="377" t="s">
        <v>230</v>
      </c>
      <c r="E123" s="378" t="s">
        <v>8</v>
      </c>
      <c r="F123" s="379" t="s">
        <v>771</v>
      </c>
      <c r="G123" s="53" t="s">
        <v>11</v>
      </c>
      <c r="H123" s="612">
        <v>5967</v>
      </c>
    </row>
    <row r="124" spans="1:8" ht="63" customHeight="1" x14ac:dyDescent="0.25">
      <c r="A124" s="95" t="s">
        <v>954</v>
      </c>
      <c r="B124" s="37" t="s">
        <v>8</v>
      </c>
      <c r="C124" s="39">
        <v>13</v>
      </c>
      <c r="D124" s="346" t="s">
        <v>220</v>
      </c>
      <c r="E124" s="347" t="s">
        <v>706</v>
      </c>
      <c r="F124" s="348" t="s">
        <v>707</v>
      </c>
      <c r="G124" s="37"/>
      <c r="H124" s="611">
        <f>SUM(H125)</f>
        <v>5967</v>
      </c>
    </row>
    <row r="125" spans="1:8" ht="112.5" customHeight="1" x14ac:dyDescent="0.25">
      <c r="A125" s="65" t="s">
        <v>950</v>
      </c>
      <c r="B125" s="2" t="s">
        <v>8</v>
      </c>
      <c r="C125" s="572">
        <v>13</v>
      </c>
      <c r="D125" s="349" t="s">
        <v>222</v>
      </c>
      <c r="E125" s="350" t="s">
        <v>706</v>
      </c>
      <c r="F125" s="351" t="s">
        <v>707</v>
      </c>
      <c r="G125" s="53"/>
      <c r="H125" s="614">
        <f>SUM(H126)</f>
        <v>5967</v>
      </c>
    </row>
    <row r="126" spans="1:8" ht="49.5" customHeight="1" x14ac:dyDescent="0.25">
      <c r="A126" s="65" t="s">
        <v>727</v>
      </c>
      <c r="B126" s="2" t="s">
        <v>8</v>
      </c>
      <c r="C126" s="572">
        <v>13</v>
      </c>
      <c r="D126" s="349" t="s">
        <v>222</v>
      </c>
      <c r="E126" s="350" t="s">
        <v>8</v>
      </c>
      <c r="F126" s="351" t="s">
        <v>707</v>
      </c>
      <c r="G126" s="53"/>
      <c r="H126" s="614">
        <f>SUM(H127)</f>
        <v>5967</v>
      </c>
    </row>
    <row r="127" spans="1:8" ht="33" customHeight="1" x14ac:dyDescent="0.25">
      <c r="A127" s="432" t="s">
        <v>960</v>
      </c>
      <c r="B127" s="2" t="s">
        <v>8</v>
      </c>
      <c r="C127" s="572">
        <v>13</v>
      </c>
      <c r="D127" s="374" t="s">
        <v>222</v>
      </c>
      <c r="E127" s="375" t="s">
        <v>8</v>
      </c>
      <c r="F127" s="376" t="s">
        <v>771</v>
      </c>
      <c r="G127" s="2"/>
      <c r="H127" s="614">
        <f>SUM(H128)</f>
        <v>5967</v>
      </c>
    </row>
    <row r="128" spans="1:8" ht="35.25" customHeight="1" x14ac:dyDescent="0.25">
      <c r="A128" s="568" t="s">
        <v>88</v>
      </c>
      <c r="B128" s="2" t="s">
        <v>8</v>
      </c>
      <c r="C128" s="572">
        <v>13</v>
      </c>
      <c r="D128" s="374" t="s">
        <v>222</v>
      </c>
      <c r="E128" s="375" t="s">
        <v>8</v>
      </c>
      <c r="F128" s="376" t="s">
        <v>771</v>
      </c>
      <c r="G128" s="2" t="s">
        <v>11</v>
      </c>
      <c r="H128" s="613">
        <f>SUM(прил6!I87)</f>
        <v>5967</v>
      </c>
    </row>
    <row r="129" spans="1:8" ht="34.5" customHeight="1" x14ac:dyDescent="0.25">
      <c r="A129" s="95" t="s">
        <v>22</v>
      </c>
      <c r="B129" s="37" t="s">
        <v>8</v>
      </c>
      <c r="C129" s="39">
        <v>13</v>
      </c>
      <c r="D129" s="340" t="s">
        <v>214</v>
      </c>
      <c r="E129" s="341" t="s">
        <v>706</v>
      </c>
      <c r="F129" s="342" t="s">
        <v>707</v>
      </c>
      <c r="G129" s="37"/>
      <c r="H129" s="611">
        <f>SUM(H130)</f>
        <v>2500</v>
      </c>
    </row>
    <row r="130" spans="1:8" ht="34.5" customHeight="1" x14ac:dyDescent="0.25">
      <c r="A130" s="109" t="s">
        <v>958</v>
      </c>
      <c r="B130" s="2" t="s">
        <v>8</v>
      </c>
      <c r="C130" s="561">
        <v>13</v>
      </c>
      <c r="D130" s="355" t="s">
        <v>215</v>
      </c>
      <c r="E130" s="356" t="s">
        <v>706</v>
      </c>
      <c r="F130" s="357" t="s">
        <v>707</v>
      </c>
      <c r="G130" s="2"/>
      <c r="H130" s="614">
        <f>SUM(H131)</f>
        <v>2500</v>
      </c>
    </row>
    <row r="131" spans="1:8" ht="18.75" customHeight="1" x14ac:dyDescent="0.25">
      <c r="A131" s="3" t="s">
        <v>116</v>
      </c>
      <c r="B131" s="2" t="s">
        <v>8</v>
      </c>
      <c r="C131" s="561">
        <v>13</v>
      </c>
      <c r="D131" s="355" t="s">
        <v>215</v>
      </c>
      <c r="E131" s="356" t="s">
        <v>706</v>
      </c>
      <c r="F131" s="357" t="s">
        <v>737</v>
      </c>
      <c r="G131" s="2"/>
      <c r="H131" s="614">
        <f>H132</f>
        <v>2500</v>
      </c>
    </row>
    <row r="132" spans="1:8" ht="16.5" customHeight="1" x14ac:dyDescent="0.25">
      <c r="A132" s="114" t="s">
        <v>89</v>
      </c>
      <c r="B132" s="2" t="s">
        <v>8</v>
      </c>
      <c r="C132" s="561">
        <v>13</v>
      </c>
      <c r="D132" s="355" t="s">
        <v>215</v>
      </c>
      <c r="E132" s="356" t="s">
        <v>706</v>
      </c>
      <c r="F132" s="357" t="s">
        <v>737</v>
      </c>
      <c r="G132" s="2" t="s">
        <v>14</v>
      </c>
      <c r="H132" s="613">
        <f>SUM(прил6!I91)</f>
        <v>2500</v>
      </c>
    </row>
    <row r="133" spans="1:8" ht="15.75" x14ac:dyDescent="0.25">
      <c r="A133" s="95" t="s">
        <v>197</v>
      </c>
      <c r="B133" s="37" t="s">
        <v>8</v>
      </c>
      <c r="C133" s="39">
        <v>13</v>
      </c>
      <c r="D133" s="340" t="s">
        <v>216</v>
      </c>
      <c r="E133" s="341" t="s">
        <v>706</v>
      </c>
      <c r="F133" s="342" t="s">
        <v>707</v>
      </c>
      <c r="G133" s="37"/>
      <c r="H133" s="611">
        <f>SUM(H134)</f>
        <v>5000</v>
      </c>
    </row>
    <row r="134" spans="1:8" ht="17.25" customHeight="1" x14ac:dyDescent="0.25">
      <c r="A134" s="564" t="s">
        <v>196</v>
      </c>
      <c r="B134" s="2" t="s">
        <v>8</v>
      </c>
      <c r="C134" s="76">
        <v>13</v>
      </c>
      <c r="D134" s="355" t="s">
        <v>217</v>
      </c>
      <c r="E134" s="356" t="s">
        <v>706</v>
      </c>
      <c r="F134" s="357" t="s">
        <v>707</v>
      </c>
      <c r="G134" s="2"/>
      <c r="H134" s="614">
        <f>SUM(H136)</f>
        <v>5000</v>
      </c>
    </row>
    <row r="135" spans="1:8" ht="18" hidden="1" customHeight="1" x14ac:dyDescent="0.25">
      <c r="A135" s="109" t="s">
        <v>196</v>
      </c>
      <c r="B135" s="2" t="s">
        <v>8</v>
      </c>
      <c r="C135" s="145">
        <v>13</v>
      </c>
      <c r="D135" s="355" t="s">
        <v>217</v>
      </c>
      <c r="E135" s="356" t="s">
        <v>706</v>
      </c>
      <c r="F135" s="357" t="s">
        <v>707</v>
      </c>
      <c r="G135" s="2"/>
      <c r="H135" s="614">
        <f>SUM(H136+H138)</f>
        <v>545700</v>
      </c>
    </row>
    <row r="136" spans="1:8" ht="16.5" customHeight="1" x14ac:dyDescent="0.25">
      <c r="A136" s="3" t="s">
        <v>198</v>
      </c>
      <c r="B136" s="2" t="s">
        <v>8</v>
      </c>
      <c r="C136" s="145">
        <v>13</v>
      </c>
      <c r="D136" s="355" t="s">
        <v>217</v>
      </c>
      <c r="E136" s="356" t="s">
        <v>706</v>
      </c>
      <c r="F136" s="357" t="s">
        <v>738</v>
      </c>
      <c r="G136" s="2"/>
      <c r="H136" s="614">
        <f>SUM(H137)</f>
        <v>5000</v>
      </c>
    </row>
    <row r="137" spans="1:8" ht="15.75" customHeight="1" x14ac:dyDescent="0.25">
      <c r="A137" s="603" t="s">
        <v>89</v>
      </c>
      <c r="B137" s="2" t="s">
        <v>8</v>
      </c>
      <c r="C137" s="145">
        <v>13</v>
      </c>
      <c r="D137" s="355" t="s">
        <v>217</v>
      </c>
      <c r="E137" s="356" t="s">
        <v>706</v>
      </c>
      <c r="F137" s="357" t="s">
        <v>738</v>
      </c>
      <c r="G137" s="2" t="s">
        <v>14</v>
      </c>
      <c r="H137" s="613">
        <f>SUM(прил6!I94)</f>
        <v>5000</v>
      </c>
    </row>
    <row r="138" spans="1:8" ht="36" customHeight="1" x14ac:dyDescent="0.25">
      <c r="A138" s="147" t="s">
        <v>145</v>
      </c>
      <c r="B138" s="37" t="s">
        <v>8</v>
      </c>
      <c r="C138" s="39">
        <v>13</v>
      </c>
      <c r="D138" s="340" t="s">
        <v>218</v>
      </c>
      <c r="E138" s="341" t="s">
        <v>706</v>
      </c>
      <c r="F138" s="342" t="s">
        <v>707</v>
      </c>
      <c r="G138" s="37"/>
      <c r="H138" s="611">
        <v>540700</v>
      </c>
    </row>
    <row r="139" spans="1:8" ht="34.5" customHeight="1" x14ac:dyDescent="0.25">
      <c r="A139" s="146" t="s">
        <v>146</v>
      </c>
      <c r="B139" s="2" t="s">
        <v>8</v>
      </c>
      <c r="C139" s="572">
        <v>13</v>
      </c>
      <c r="D139" s="355" t="s">
        <v>219</v>
      </c>
      <c r="E139" s="356" t="s">
        <v>706</v>
      </c>
      <c r="F139" s="357" t="s">
        <v>707</v>
      </c>
      <c r="G139" s="2"/>
      <c r="H139" s="614">
        <v>540700</v>
      </c>
    </row>
    <row r="140" spans="1:8" ht="32.25" customHeight="1" x14ac:dyDescent="0.25">
      <c r="A140" s="146" t="s">
        <v>99</v>
      </c>
      <c r="B140" s="2" t="s">
        <v>8</v>
      </c>
      <c r="C140" s="572">
        <v>13</v>
      </c>
      <c r="D140" s="355" t="s">
        <v>219</v>
      </c>
      <c r="E140" s="356" t="s">
        <v>706</v>
      </c>
      <c r="F140" s="357" t="s">
        <v>741</v>
      </c>
      <c r="G140" s="2"/>
      <c r="H140" s="614">
        <v>540700</v>
      </c>
    </row>
    <row r="141" spans="1:8" ht="49.5" customHeight="1" x14ac:dyDescent="0.25">
      <c r="A141" s="109" t="s">
        <v>88</v>
      </c>
      <c r="B141" s="2" t="s">
        <v>8</v>
      </c>
      <c r="C141" s="389">
        <v>13</v>
      </c>
      <c r="D141" s="355" t="s">
        <v>219</v>
      </c>
      <c r="E141" s="356" t="s">
        <v>706</v>
      </c>
      <c r="F141" s="357" t="s">
        <v>741</v>
      </c>
      <c r="G141" s="2" t="s">
        <v>11</v>
      </c>
      <c r="H141" s="613">
        <f>SUM(прил6!I100)</f>
        <v>527700</v>
      </c>
    </row>
    <row r="142" spans="1:8" ht="15.75" customHeight="1" x14ac:dyDescent="0.25">
      <c r="A142" s="146" t="s">
        <v>89</v>
      </c>
      <c r="B142" s="2" t="s">
        <v>8</v>
      </c>
      <c r="C142" s="389">
        <v>13</v>
      </c>
      <c r="D142" s="355" t="s">
        <v>219</v>
      </c>
      <c r="E142" s="356" t="s">
        <v>706</v>
      </c>
      <c r="F142" s="357" t="s">
        <v>741</v>
      </c>
      <c r="G142" s="2" t="s">
        <v>14</v>
      </c>
      <c r="H142" s="613">
        <f>SUM(прил6!I101)</f>
        <v>13000</v>
      </c>
    </row>
    <row r="143" spans="1:8" ht="17.25" customHeight="1" x14ac:dyDescent="0.25">
      <c r="A143" s="563" t="s">
        <v>912</v>
      </c>
      <c r="B143" s="18" t="s">
        <v>10</v>
      </c>
      <c r="C143" s="18"/>
      <c r="D143" s="450"/>
      <c r="E143" s="451"/>
      <c r="F143" s="452"/>
      <c r="G143" s="18"/>
      <c r="H143" s="609">
        <f>H144</f>
        <v>67149</v>
      </c>
    </row>
    <row r="144" spans="1:8" ht="20.25" customHeight="1" x14ac:dyDescent="0.25">
      <c r="A144" s="577" t="s">
        <v>913</v>
      </c>
      <c r="B144" s="28" t="s">
        <v>10</v>
      </c>
      <c r="C144" s="28" t="s">
        <v>13</v>
      </c>
      <c r="D144" s="126"/>
      <c r="E144" s="453"/>
      <c r="F144" s="454"/>
      <c r="G144" s="28"/>
      <c r="H144" s="610">
        <f>H145</f>
        <v>67149</v>
      </c>
    </row>
    <row r="145" spans="1:8" ht="15.75" x14ac:dyDescent="0.25">
      <c r="A145" s="574" t="s">
        <v>197</v>
      </c>
      <c r="B145" s="37" t="s">
        <v>10</v>
      </c>
      <c r="C145" s="37" t="s">
        <v>13</v>
      </c>
      <c r="D145" s="340" t="s">
        <v>217</v>
      </c>
      <c r="E145" s="341" t="s">
        <v>706</v>
      </c>
      <c r="F145" s="342" t="s">
        <v>707</v>
      </c>
      <c r="G145" s="37"/>
      <c r="H145" s="611">
        <f>H146</f>
        <v>67149</v>
      </c>
    </row>
    <row r="146" spans="1:8" ht="19.5" customHeight="1" x14ac:dyDescent="0.25">
      <c r="A146" s="564" t="s">
        <v>196</v>
      </c>
      <c r="B146" s="2" t="s">
        <v>10</v>
      </c>
      <c r="C146" s="53" t="s">
        <v>13</v>
      </c>
      <c r="D146" s="355" t="s">
        <v>217</v>
      </c>
      <c r="E146" s="356" t="s">
        <v>706</v>
      </c>
      <c r="F146" s="357" t="s">
        <v>707</v>
      </c>
      <c r="G146" s="2"/>
      <c r="H146" s="613">
        <f>H147</f>
        <v>67149</v>
      </c>
    </row>
    <row r="147" spans="1:8" ht="33" customHeight="1" x14ac:dyDescent="0.25">
      <c r="A147" s="564" t="s">
        <v>914</v>
      </c>
      <c r="B147" s="2" t="s">
        <v>10</v>
      </c>
      <c r="C147" s="53" t="s">
        <v>13</v>
      </c>
      <c r="D147" s="355" t="s">
        <v>217</v>
      </c>
      <c r="E147" s="356" t="s">
        <v>706</v>
      </c>
      <c r="F147" s="588">
        <v>51180</v>
      </c>
      <c r="G147" s="2"/>
      <c r="H147" s="613">
        <f>H148</f>
        <v>67149</v>
      </c>
    </row>
    <row r="148" spans="1:8" ht="48.75" customHeight="1" x14ac:dyDescent="0.25">
      <c r="A148" s="570" t="s">
        <v>88</v>
      </c>
      <c r="B148" s="2" t="s">
        <v>10</v>
      </c>
      <c r="C148" s="53" t="s">
        <v>13</v>
      </c>
      <c r="D148" s="355" t="s">
        <v>217</v>
      </c>
      <c r="E148" s="356" t="s">
        <v>706</v>
      </c>
      <c r="F148" s="588">
        <v>51180</v>
      </c>
      <c r="G148" s="2" t="s">
        <v>11</v>
      </c>
      <c r="H148" s="613">
        <v>67149</v>
      </c>
    </row>
    <row r="149" spans="1:8" ht="33" hidden="1" customHeight="1" x14ac:dyDescent="0.25">
      <c r="A149" s="94" t="s">
        <v>77</v>
      </c>
      <c r="B149" s="19" t="s">
        <v>13</v>
      </c>
      <c r="C149" s="48"/>
      <c r="D149" s="368"/>
      <c r="E149" s="369"/>
      <c r="F149" s="370"/>
      <c r="G149" s="18"/>
      <c r="H149" s="617">
        <f>SUM(H150)</f>
        <v>0</v>
      </c>
    </row>
    <row r="150" spans="1:8" ht="33.75" hidden="1" customHeight="1" x14ac:dyDescent="0.25">
      <c r="A150" s="111" t="s">
        <v>78</v>
      </c>
      <c r="B150" s="29" t="s">
        <v>13</v>
      </c>
      <c r="C150" s="66" t="s">
        <v>30</v>
      </c>
      <c r="D150" s="371"/>
      <c r="E150" s="372"/>
      <c r="F150" s="373"/>
      <c r="G150" s="28"/>
      <c r="H150" s="621">
        <f>SUM(H151)</f>
        <v>0</v>
      </c>
    </row>
    <row r="151" spans="1:8" ht="81.75" hidden="1" customHeight="1" x14ac:dyDescent="0.25">
      <c r="A151" s="95" t="s">
        <v>922</v>
      </c>
      <c r="B151" s="37" t="s">
        <v>13</v>
      </c>
      <c r="C151" s="51" t="s">
        <v>30</v>
      </c>
      <c r="D151" s="346" t="s">
        <v>220</v>
      </c>
      <c r="E151" s="347" t="s">
        <v>706</v>
      </c>
      <c r="F151" s="348" t="s">
        <v>707</v>
      </c>
      <c r="G151" s="37"/>
      <c r="H151" s="611">
        <f>SUM(H158)</f>
        <v>0</v>
      </c>
    </row>
    <row r="152" spans="1:8" ht="95.25" hidden="1" customHeight="1" x14ac:dyDescent="0.25">
      <c r="A152" s="98" t="s">
        <v>148</v>
      </c>
      <c r="B152" s="2" t="s">
        <v>13</v>
      </c>
      <c r="C152" s="10" t="s">
        <v>30</v>
      </c>
      <c r="D152" s="374" t="s">
        <v>221</v>
      </c>
      <c r="E152" s="375" t="s">
        <v>706</v>
      </c>
      <c r="F152" s="376" t="s">
        <v>707</v>
      </c>
      <c r="G152" s="2"/>
      <c r="H152" s="614" t="e">
        <f>SUM(H153)</f>
        <v>#REF!</v>
      </c>
    </row>
    <row r="153" spans="1:8" ht="34.5" hidden="1" customHeight="1" x14ac:dyDescent="0.25">
      <c r="A153" s="98" t="s">
        <v>742</v>
      </c>
      <c r="B153" s="2" t="s">
        <v>13</v>
      </c>
      <c r="C153" s="10" t="s">
        <v>30</v>
      </c>
      <c r="D153" s="374" t="s">
        <v>221</v>
      </c>
      <c r="E153" s="375" t="s">
        <v>8</v>
      </c>
      <c r="F153" s="376" t="s">
        <v>707</v>
      </c>
      <c r="G153" s="2"/>
      <c r="H153" s="614" t="e">
        <f>SUM(H154)</f>
        <v>#REF!</v>
      </c>
    </row>
    <row r="154" spans="1:8" ht="33" hidden="1" customHeight="1" x14ac:dyDescent="0.25">
      <c r="A154" s="3" t="s">
        <v>99</v>
      </c>
      <c r="B154" s="2" t="s">
        <v>13</v>
      </c>
      <c r="C154" s="10" t="s">
        <v>30</v>
      </c>
      <c r="D154" s="374" t="s">
        <v>221</v>
      </c>
      <c r="E154" s="375" t="s">
        <v>8</v>
      </c>
      <c r="F154" s="376" t="s">
        <v>741</v>
      </c>
      <c r="G154" s="2"/>
      <c r="H154" s="614" t="e">
        <f>SUM(H155:H157)</f>
        <v>#REF!</v>
      </c>
    </row>
    <row r="155" spans="1:8" ht="46.5" hidden="1" customHeight="1" x14ac:dyDescent="0.25">
      <c r="A155" s="109" t="s">
        <v>88</v>
      </c>
      <c r="B155" s="2" t="s">
        <v>13</v>
      </c>
      <c r="C155" s="10" t="s">
        <v>30</v>
      </c>
      <c r="D155" s="374" t="s">
        <v>221</v>
      </c>
      <c r="E155" s="375" t="s">
        <v>8</v>
      </c>
      <c r="F155" s="376" t="s">
        <v>741</v>
      </c>
      <c r="G155" s="2" t="s">
        <v>11</v>
      </c>
      <c r="H155" s="613" t="e">
        <f>SUM(прил6!#REF!)</f>
        <v>#REF!</v>
      </c>
    </row>
    <row r="156" spans="1:8" ht="17.25" hidden="1" customHeight="1" x14ac:dyDescent="0.25">
      <c r="A156" s="101" t="s">
        <v>89</v>
      </c>
      <c r="B156" s="2" t="s">
        <v>13</v>
      </c>
      <c r="C156" s="10" t="s">
        <v>30</v>
      </c>
      <c r="D156" s="374" t="s">
        <v>221</v>
      </c>
      <c r="E156" s="375" t="s">
        <v>8</v>
      </c>
      <c r="F156" s="376" t="s">
        <v>741</v>
      </c>
      <c r="G156" s="2" t="s">
        <v>14</v>
      </c>
      <c r="H156" s="613" t="e">
        <f>SUM(прил6!#REF!)</f>
        <v>#REF!</v>
      </c>
    </row>
    <row r="157" spans="1:8" ht="17.25" hidden="1" customHeight="1" x14ac:dyDescent="0.25">
      <c r="A157" s="3" t="s">
        <v>16</v>
      </c>
      <c r="B157" s="2" t="s">
        <v>13</v>
      </c>
      <c r="C157" s="10" t="s">
        <v>30</v>
      </c>
      <c r="D157" s="374" t="s">
        <v>221</v>
      </c>
      <c r="E157" s="375" t="s">
        <v>8</v>
      </c>
      <c r="F157" s="376" t="s">
        <v>741</v>
      </c>
      <c r="G157" s="2" t="s">
        <v>15</v>
      </c>
      <c r="H157" s="613" t="e">
        <f>SUM(прил6!#REF!)</f>
        <v>#REF!</v>
      </c>
    </row>
    <row r="158" spans="1:8" ht="115.5" hidden="1" customHeight="1" x14ac:dyDescent="0.25">
      <c r="A158" s="65" t="s">
        <v>923</v>
      </c>
      <c r="B158" s="53" t="s">
        <v>13</v>
      </c>
      <c r="C158" s="73" t="s">
        <v>30</v>
      </c>
      <c r="D158" s="349" t="s">
        <v>222</v>
      </c>
      <c r="E158" s="350" t="s">
        <v>706</v>
      </c>
      <c r="F158" s="351" t="s">
        <v>707</v>
      </c>
      <c r="G158" s="53"/>
      <c r="H158" s="614">
        <f>SUM(H159)</f>
        <v>0</v>
      </c>
    </row>
    <row r="159" spans="1:8" ht="48.75" hidden="1" customHeight="1" x14ac:dyDescent="0.25">
      <c r="A159" s="65" t="s">
        <v>727</v>
      </c>
      <c r="B159" s="53" t="s">
        <v>13</v>
      </c>
      <c r="C159" s="73" t="s">
        <v>30</v>
      </c>
      <c r="D159" s="349" t="s">
        <v>222</v>
      </c>
      <c r="E159" s="350" t="s">
        <v>8</v>
      </c>
      <c r="F159" s="351" t="s">
        <v>707</v>
      </c>
      <c r="G159" s="53"/>
      <c r="H159" s="614">
        <f>SUM(H160)</f>
        <v>0</v>
      </c>
    </row>
    <row r="160" spans="1:8" ht="46.5" hidden="1" customHeight="1" x14ac:dyDescent="0.25">
      <c r="A160" s="166" t="s">
        <v>744</v>
      </c>
      <c r="B160" s="2" t="s">
        <v>13</v>
      </c>
      <c r="C160" s="10" t="s">
        <v>30</v>
      </c>
      <c r="D160" s="374" t="s">
        <v>222</v>
      </c>
      <c r="E160" s="375" t="s">
        <v>8</v>
      </c>
      <c r="F160" s="376" t="s">
        <v>743</v>
      </c>
      <c r="G160" s="2"/>
      <c r="H160" s="614">
        <f>SUM(H161)</f>
        <v>0</v>
      </c>
    </row>
    <row r="161" spans="1:8" ht="56.25" hidden="1" customHeight="1" x14ac:dyDescent="0.25">
      <c r="A161" s="568" t="s">
        <v>88</v>
      </c>
      <c r="B161" s="2" t="s">
        <v>13</v>
      </c>
      <c r="C161" s="10" t="s">
        <v>30</v>
      </c>
      <c r="D161" s="374" t="s">
        <v>222</v>
      </c>
      <c r="E161" s="375" t="s">
        <v>8</v>
      </c>
      <c r="F161" s="376" t="s">
        <v>743</v>
      </c>
      <c r="G161" s="2" t="s">
        <v>11</v>
      </c>
      <c r="H161" s="613"/>
    </row>
    <row r="162" spans="1:8" ht="93.75" hidden="1" customHeight="1" x14ac:dyDescent="0.25">
      <c r="A162" s="65" t="s">
        <v>869</v>
      </c>
      <c r="B162" s="2" t="s">
        <v>13</v>
      </c>
      <c r="C162" s="10" t="s">
        <v>30</v>
      </c>
      <c r="D162" s="349" t="s">
        <v>864</v>
      </c>
      <c r="E162" s="350" t="s">
        <v>706</v>
      </c>
      <c r="F162" s="351" t="s">
        <v>707</v>
      </c>
      <c r="G162" s="2"/>
      <c r="H162" s="614">
        <f>SUM(H163)</f>
        <v>0</v>
      </c>
    </row>
    <row r="163" spans="1:8" ht="46.5" hidden="1" customHeight="1" x14ac:dyDescent="0.25">
      <c r="A163" s="129" t="s">
        <v>867</v>
      </c>
      <c r="B163" s="2" t="s">
        <v>13</v>
      </c>
      <c r="C163" s="10" t="s">
        <v>30</v>
      </c>
      <c r="D163" s="349" t="s">
        <v>864</v>
      </c>
      <c r="E163" s="350" t="s">
        <v>8</v>
      </c>
      <c r="F163" s="351" t="s">
        <v>707</v>
      </c>
      <c r="G163" s="2"/>
      <c r="H163" s="614">
        <f>SUM(H164)</f>
        <v>0</v>
      </c>
    </row>
    <row r="164" spans="1:8" ht="36.75" hidden="1" customHeight="1" x14ac:dyDescent="0.25">
      <c r="A164" s="129" t="s">
        <v>868</v>
      </c>
      <c r="B164" s="2" t="s">
        <v>13</v>
      </c>
      <c r="C164" s="10" t="s">
        <v>30</v>
      </c>
      <c r="D164" s="349" t="s">
        <v>864</v>
      </c>
      <c r="E164" s="350" t="s">
        <v>8</v>
      </c>
      <c r="F164" s="357" t="s">
        <v>866</v>
      </c>
      <c r="G164" s="2"/>
      <c r="H164" s="614">
        <f>SUM(H165)</f>
        <v>0</v>
      </c>
    </row>
    <row r="165" spans="1:8" ht="17.25" hidden="1" customHeight="1" x14ac:dyDescent="0.25">
      <c r="A165" s="114" t="s">
        <v>89</v>
      </c>
      <c r="B165" s="2" t="s">
        <v>13</v>
      </c>
      <c r="C165" s="10" t="s">
        <v>30</v>
      </c>
      <c r="D165" s="349" t="s">
        <v>864</v>
      </c>
      <c r="E165" s="350" t="s">
        <v>8</v>
      </c>
      <c r="F165" s="357" t="s">
        <v>866</v>
      </c>
      <c r="G165" s="2" t="s">
        <v>14</v>
      </c>
      <c r="H165" s="613">
        <f>SUM(прил6!I112)</f>
        <v>0</v>
      </c>
    </row>
    <row r="166" spans="1:8" ht="15.75" hidden="1" x14ac:dyDescent="0.25">
      <c r="A166" s="94" t="s">
        <v>23</v>
      </c>
      <c r="B166" s="19" t="s">
        <v>18</v>
      </c>
      <c r="C166" s="48"/>
      <c r="D166" s="368"/>
      <c r="E166" s="369"/>
      <c r="F166" s="370"/>
      <c r="G166" s="18"/>
      <c r="H166" s="617">
        <f>SUM(H167+H173+H187)</f>
        <v>180520</v>
      </c>
    </row>
    <row r="167" spans="1:8" ht="15.75" hidden="1" x14ac:dyDescent="0.25">
      <c r="A167" s="111" t="s">
        <v>268</v>
      </c>
      <c r="B167" s="29" t="s">
        <v>18</v>
      </c>
      <c r="C167" s="66" t="s">
        <v>33</v>
      </c>
      <c r="D167" s="371"/>
      <c r="E167" s="372"/>
      <c r="F167" s="373"/>
      <c r="G167" s="28"/>
      <c r="H167" s="621">
        <f>SUM(H168)</f>
        <v>0</v>
      </c>
    </row>
    <row r="168" spans="1:8" ht="47.25" hidden="1" x14ac:dyDescent="0.25">
      <c r="A168" s="95" t="s">
        <v>150</v>
      </c>
      <c r="B168" s="37" t="s">
        <v>18</v>
      </c>
      <c r="C168" s="39" t="s">
        <v>33</v>
      </c>
      <c r="D168" s="340" t="s">
        <v>745</v>
      </c>
      <c r="E168" s="341" t="s">
        <v>706</v>
      </c>
      <c r="F168" s="342" t="s">
        <v>707</v>
      </c>
      <c r="G168" s="37"/>
      <c r="H168" s="611">
        <f>SUM(H169)</f>
        <v>0</v>
      </c>
    </row>
    <row r="169" spans="1:8" ht="68.25" hidden="1" customHeight="1" x14ac:dyDescent="0.25">
      <c r="A169" s="98" t="s">
        <v>192</v>
      </c>
      <c r="B169" s="53" t="s">
        <v>18</v>
      </c>
      <c r="C169" s="64" t="s">
        <v>33</v>
      </c>
      <c r="D169" s="343" t="s">
        <v>231</v>
      </c>
      <c r="E169" s="344" t="s">
        <v>706</v>
      </c>
      <c r="F169" s="345" t="s">
        <v>707</v>
      </c>
      <c r="G169" s="53"/>
      <c r="H169" s="614">
        <f>SUM(H170)</f>
        <v>0</v>
      </c>
    </row>
    <row r="170" spans="1:8" ht="33" hidden="1" customHeight="1" x14ac:dyDescent="0.25">
      <c r="A170" s="98" t="s">
        <v>746</v>
      </c>
      <c r="B170" s="53" t="s">
        <v>18</v>
      </c>
      <c r="C170" s="64" t="s">
        <v>33</v>
      </c>
      <c r="D170" s="343" t="s">
        <v>231</v>
      </c>
      <c r="E170" s="344" t="s">
        <v>8</v>
      </c>
      <c r="F170" s="345" t="s">
        <v>707</v>
      </c>
      <c r="G170" s="53"/>
      <c r="H170" s="614">
        <f>SUM(H171)</f>
        <v>0</v>
      </c>
    </row>
    <row r="171" spans="1:8" ht="15.75" hidden="1" customHeight="1" x14ac:dyDescent="0.25">
      <c r="A171" s="98" t="s">
        <v>193</v>
      </c>
      <c r="B171" s="53" t="s">
        <v>18</v>
      </c>
      <c r="C171" s="64" t="s">
        <v>33</v>
      </c>
      <c r="D171" s="343" t="s">
        <v>231</v>
      </c>
      <c r="E171" s="344" t="s">
        <v>8</v>
      </c>
      <c r="F171" s="345" t="s">
        <v>747</v>
      </c>
      <c r="G171" s="53"/>
      <c r="H171" s="614">
        <f>SUM(H172)</f>
        <v>0</v>
      </c>
    </row>
    <row r="172" spans="1:8" ht="15.75" hidden="1" customHeight="1" x14ac:dyDescent="0.25">
      <c r="A172" s="3" t="s">
        <v>16</v>
      </c>
      <c r="B172" s="53" t="s">
        <v>18</v>
      </c>
      <c r="C172" s="64" t="s">
        <v>33</v>
      </c>
      <c r="D172" s="343" t="s">
        <v>231</v>
      </c>
      <c r="E172" s="344" t="s">
        <v>8</v>
      </c>
      <c r="F172" s="345" t="s">
        <v>747</v>
      </c>
      <c r="G172" s="53" t="s">
        <v>15</v>
      </c>
      <c r="H172" s="612">
        <f>SUM(прил6!I119)</f>
        <v>0</v>
      </c>
    </row>
    <row r="173" spans="1:8" ht="27" customHeight="1" x14ac:dyDescent="0.25">
      <c r="A173" s="111" t="s">
        <v>149</v>
      </c>
      <c r="B173" s="29" t="s">
        <v>18</v>
      </c>
      <c r="C173" s="49" t="s">
        <v>30</v>
      </c>
      <c r="D173" s="358"/>
      <c r="E173" s="359"/>
      <c r="F173" s="360"/>
      <c r="G173" s="28"/>
      <c r="H173" s="621">
        <f>SUM(H174)</f>
        <v>180520</v>
      </c>
    </row>
    <row r="174" spans="1:8" ht="65.25" customHeight="1" x14ac:dyDescent="0.25">
      <c r="A174" s="95" t="s">
        <v>979</v>
      </c>
      <c r="B174" s="37" t="s">
        <v>18</v>
      </c>
      <c r="C174" s="39" t="s">
        <v>30</v>
      </c>
      <c r="D174" s="340" t="s">
        <v>745</v>
      </c>
      <c r="E174" s="341" t="s">
        <v>706</v>
      </c>
      <c r="F174" s="342" t="s">
        <v>707</v>
      </c>
      <c r="G174" s="37"/>
      <c r="H174" s="611">
        <f>SUM(H175+H183)</f>
        <v>180520</v>
      </c>
    </row>
    <row r="175" spans="1:8" ht="46.5" customHeight="1" x14ac:dyDescent="0.25">
      <c r="A175" s="98" t="s">
        <v>980</v>
      </c>
      <c r="B175" s="53" t="s">
        <v>18</v>
      </c>
      <c r="C175" s="64" t="s">
        <v>30</v>
      </c>
      <c r="D175" s="343" t="s">
        <v>223</v>
      </c>
      <c r="E175" s="344" t="s">
        <v>706</v>
      </c>
      <c r="F175" s="345" t="s">
        <v>707</v>
      </c>
      <c r="G175" s="53"/>
      <c r="H175" s="614">
        <f>SUM(H176)</f>
        <v>180520</v>
      </c>
    </row>
    <row r="176" spans="1:8" ht="51" customHeight="1" x14ac:dyDescent="0.25">
      <c r="A176" s="98" t="s">
        <v>982</v>
      </c>
      <c r="B176" s="53" t="s">
        <v>18</v>
      </c>
      <c r="C176" s="64" t="s">
        <v>30</v>
      </c>
      <c r="D176" s="343" t="s">
        <v>223</v>
      </c>
      <c r="E176" s="344" t="s">
        <v>8</v>
      </c>
      <c r="F176" s="345" t="s">
        <v>707</v>
      </c>
      <c r="G176" s="53"/>
      <c r="H176" s="614">
        <f>SUM(H177+H179+H181)</f>
        <v>180520</v>
      </c>
    </row>
    <row r="177" spans="1:11" ht="51" hidden="1" customHeight="1" x14ac:dyDescent="0.25">
      <c r="A177" s="98" t="s">
        <v>151</v>
      </c>
      <c r="B177" s="53" t="s">
        <v>18</v>
      </c>
      <c r="C177" s="64" t="s">
        <v>30</v>
      </c>
      <c r="D177" s="343" t="s">
        <v>223</v>
      </c>
      <c r="E177" s="344" t="s">
        <v>8</v>
      </c>
      <c r="F177" s="345" t="s">
        <v>749</v>
      </c>
      <c r="G177" s="53"/>
      <c r="H177" s="614">
        <f>SUM(H178)</f>
        <v>0</v>
      </c>
      <c r="I177" s="650"/>
      <c r="J177" s="651"/>
      <c r="K177" s="651"/>
    </row>
    <row r="178" spans="1:11" ht="62.25" hidden="1" customHeight="1" x14ac:dyDescent="0.25">
      <c r="A178" s="98" t="s">
        <v>191</v>
      </c>
      <c r="B178" s="53" t="s">
        <v>18</v>
      </c>
      <c r="C178" s="64" t="s">
        <v>30</v>
      </c>
      <c r="D178" s="343" t="s">
        <v>223</v>
      </c>
      <c r="E178" s="344" t="s">
        <v>8</v>
      </c>
      <c r="F178" s="345" t="s">
        <v>749</v>
      </c>
      <c r="G178" s="53" t="s">
        <v>188</v>
      </c>
      <c r="H178" s="612">
        <f>SUM(прил6!I125)</f>
        <v>0</v>
      </c>
    </row>
    <row r="179" spans="1:11" ht="66.75" hidden="1" customHeight="1" x14ac:dyDescent="0.25">
      <c r="A179" s="98" t="s">
        <v>750</v>
      </c>
      <c r="B179" s="53" t="s">
        <v>18</v>
      </c>
      <c r="C179" s="64" t="s">
        <v>30</v>
      </c>
      <c r="D179" s="343" t="s">
        <v>223</v>
      </c>
      <c r="E179" s="344" t="s">
        <v>8</v>
      </c>
      <c r="F179" s="345" t="s">
        <v>751</v>
      </c>
      <c r="G179" s="53"/>
      <c r="H179" s="614">
        <f>SUM(H180)</f>
        <v>0</v>
      </c>
    </row>
    <row r="180" spans="1:11" ht="78.75" hidden="1" customHeight="1" x14ac:dyDescent="0.25">
      <c r="A180" s="98" t="s">
        <v>19</v>
      </c>
      <c r="B180" s="53" t="s">
        <v>18</v>
      </c>
      <c r="C180" s="64" t="s">
        <v>30</v>
      </c>
      <c r="D180" s="131" t="s">
        <v>223</v>
      </c>
      <c r="E180" s="394" t="s">
        <v>8</v>
      </c>
      <c r="F180" s="395" t="s">
        <v>751</v>
      </c>
      <c r="G180" s="53" t="s">
        <v>72</v>
      </c>
      <c r="H180" s="612">
        <f>SUM(прил6!I127)</f>
        <v>0</v>
      </c>
    </row>
    <row r="181" spans="1:11" ht="36.75" customHeight="1" x14ac:dyDescent="0.25">
      <c r="A181" s="98" t="s">
        <v>981</v>
      </c>
      <c r="B181" s="53" t="s">
        <v>18</v>
      </c>
      <c r="C181" s="64" t="s">
        <v>30</v>
      </c>
      <c r="D181" s="343" t="s">
        <v>223</v>
      </c>
      <c r="E181" s="344" t="s">
        <v>8</v>
      </c>
      <c r="F181" s="345" t="s">
        <v>752</v>
      </c>
      <c r="G181" s="53"/>
      <c r="H181" s="614">
        <f>SUM(H182)</f>
        <v>180520</v>
      </c>
    </row>
    <row r="182" spans="1:11" ht="30" customHeight="1" x14ac:dyDescent="0.25">
      <c r="A182" s="98" t="str">
        <f>$A$142</f>
        <v>Закупка товаров, работ и услуг для государственных (муниципальных) нужд</v>
      </c>
      <c r="B182" s="53" t="s">
        <v>18</v>
      </c>
      <c r="C182" s="64" t="s">
        <v>30</v>
      </c>
      <c r="D182" s="343" t="s">
        <v>223</v>
      </c>
      <c r="E182" s="344" t="s">
        <v>8</v>
      </c>
      <c r="F182" s="345" t="s">
        <v>752</v>
      </c>
      <c r="G182" s="53" t="s">
        <v>14</v>
      </c>
      <c r="H182" s="612">
        <v>180520</v>
      </c>
    </row>
    <row r="183" spans="1:11" ht="78" hidden="1" customHeight="1" x14ac:dyDescent="0.25">
      <c r="A183" s="98" t="s">
        <v>266</v>
      </c>
      <c r="B183" s="53" t="s">
        <v>18</v>
      </c>
      <c r="C183" s="154" t="s">
        <v>30</v>
      </c>
      <c r="D183" s="343" t="s">
        <v>264</v>
      </c>
      <c r="E183" s="344" t="s">
        <v>706</v>
      </c>
      <c r="F183" s="345" t="s">
        <v>707</v>
      </c>
      <c r="G183" s="53"/>
      <c r="H183" s="614">
        <f>SUM(H184)</f>
        <v>0</v>
      </c>
    </row>
    <row r="184" spans="1:11" ht="84.75" hidden="1" customHeight="1" x14ac:dyDescent="0.25">
      <c r="A184" s="98" t="s">
        <v>753</v>
      </c>
      <c r="B184" s="53" t="s">
        <v>18</v>
      </c>
      <c r="C184" s="154" t="s">
        <v>30</v>
      </c>
      <c r="D184" s="343" t="s">
        <v>264</v>
      </c>
      <c r="E184" s="344" t="s">
        <v>8</v>
      </c>
      <c r="F184" s="345" t="s">
        <v>707</v>
      </c>
      <c r="G184" s="53"/>
      <c r="H184" s="614">
        <f>SUM(H185)</f>
        <v>0</v>
      </c>
    </row>
    <row r="185" spans="1:11" ht="81.75" hidden="1" customHeight="1" x14ac:dyDescent="0.25">
      <c r="A185" s="98" t="s">
        <v>265</v>
      </c>
      <c r="B185" s="53" t="s">
        <v>18</v>
      </c>
      <c r="C185" s="154" t="s">
        <v>30</v>
      </c>
      <c r="D185" s="343" t="s">
        <v>264</v>
      </c>
      <c r="E185" s="344" t="s">
        <v>8</v>
      </c>
      <c r="F185" s="345" t="s">
        <v>754</v>
      </c>
      <c r="G185" s="53"/>
      <c r="H185" s="614">
        <f>SUM(H186)</f>
        <v>0</v>
      </c>
    </row>
    <row r="186" spans="1:11" ht="85.5" hidden="1" customHeight="1" x14ac:dyDescent="0.25">
      <c r="A186" s="114" t="s">
        <v>89</v>
      </c>
      <c r="B186" s="53" t="s">
        <v>18</v>
      </c>
      <c r="C186" s="154" t="s">
        <v>30</v>
      </c>
      <c r="D186" s="343" t="s">
        <v>264</v>
      </c>
      <c r="E186" s="344" t="s">
        <v>8</v>
      </c>
      <c r="F186" s="345" t="s">
        <v>754</v>
      </c>
      <c r="G186" s="53" t="s">
        <v>14</v>
      </c>
      <c r="H186" s="612">
        <f>SUM(прил6!I133)</f>
        <v>0</v>
      </c>
    </row>
    <row r="187" spans="1:11" ht="92.25" hidden="1" customHeight="1" x14ac:dyDescent="0.25">
      <c r="A187" s="111" t="s">
        <v>24</v>
      </c>
      <c r="B187" s="29" t="s">
        <v>18</v>
      </c>
      <c r="C187" s="49">
        <v>12</v>
      </c>
      <c r="D187" s="358"/>
      <c r="E187" s="359"/>
      <c r="F187" s="360"/>
      <c r="G187" s="28"/>
      <c r="H187" s="621">
        <f>SUM(H188,H193,H198,H203)</f>
        <v>0</v>
      </c>
    </row>
    <row r="188" spans="1:11" ht="90" hidden="1" customHeight="1" x14ac:dyDescent="0.25">
      <c r="A188" s="36" t="s">
        <v>143</v>
      </c>
      <c r="B188" s="37" t="s">
        <v>18</v>
      </c>
      <c r="C188" s="39">
        <v>12</v>
      </c>
      <c r="D188" s="340" t="s">
        <v>733</v>
      </c>
      <c r="E188" s="341" t="s">
        <v>706</v>
      </c>
      <c r="F188" s="342" t="s">
        <v>707</v>
      </c>
      <c r="G188" s="37"/>
      <c r="H188" s="611">
        <f>SUM(H189)</f>
        <v>0</v>
      </c>
    </row>
    <row r="189" spans="1:11" ht="90" hidden="1" customHeight="1" x14ac:dyDescent="0.25">
      <c r="A189" s="65" t="s">
        <v>144</v>
      </c>
      <c r="B189" s="2" t="s">
        <v>18</v>
      </c>
      <c r="C189" s="96">
        <v>12</v>
      </c>
      <c r="D189" s="355" t="s">
        <v>213</v>
      </c>
      <c r="E189" s="356" t="s">
        <v>706</v>
      </c>
      <c r="F189" s="357" t="s">
        <v>707</v>
      </c>
      <c r="G189" s="2"/>
      <c r="H189" s="614">
        <f>SUM(H190)</f>
        <v>0</v>
      </c>
    </row>
    <row r="190" spans="1:11" ht="69.75" hidden="1" customHeight="1" x14ac:dyDescent="0.25">
      <c r="A190" s="65" t="s">
        <v>734</v>
      </c>
      <c r="B190" s="2" t="s">
        <v>18</v>
      </c>
      <c r="C190" s="391">
        <v>12</v>
      </c>
      <c r="D190" s="355" t="s">
        <v>213</v>
      </c>
      <c r="E190" s="356" t="s">
        <v>8</v>
      </c>
      <c r="F190" s="357" t="s">
        <v>707</v>
      </c>
      <c r="G190" s="2"/>
      <c r="H190" s="614">
        <f>SUM(H191)</f>
        <v>0</v>
      </c>
    </row>
    <row r="191" spans="1:11" ht="72" hidden="1" customHeight="1" x14ac:dyDescent="0.25">
      <c r="A191" s="109" t="s">
        <v>736</v>
      </c>
      <c r="B191" s="2" t="s">
        <v>18</v>
      </c>
      <c r="C191" s="76">
        <v>12</v>
      </c>
      <c r="D191" s="355" t="s">
        <v>213</v>
      </c>
      <c r="E191" s="356" t="s">
        <v>8</v>
      </c>
      <c r="F191" s="357" t="s">
        <v>735</v>
      </c>
      <c r="G191" s="2"/>
      <c r="H191" s="614">
        <f>SUM(H192)</f>
        <v>0</v>
      </c>
    </row>
    <row r="192" spans="1:11" ht="69" hidden="1" customHeight="1" x14ac:dyDescent="0.25">
      <c r="A192" s="101" t="s">
        <v>89</v>
      </c>
      <c r="B192" s="2" t="s">
        <v>18</v>
      </c>
      <c r="C192" s="76">
        <v>12</v>
      </c>
      <c r="D192" s="355" t="s">
        <v>213</v>
      </c>
      <c r="E192" s="356" t="s">
        <v>8</v>
      </c>
      <c r="F192" s="357" t="s">
        <v>735</v>
      </c>
      <c r="G192" s="2" t="s">
        <v>14</v>
      </c>
      <c r="H192" s="613">
        <f>SUM(прил6!I139)</f>
        <v>0</v>
      </c>
    </row>
    <row r="193" spans="1:8" ht="55.5" hidden="1" customHeight="1" x14ac:dyDescent="0.25">
      <c r="A193" s="36" t="s">
        <v>154</v>
      </c>
      <c r="B193" s="37" t="s">
        <v>18</v>
      </c>
      <c r="C193" s="39">
        <v>12</v>
      </c>
      <c r="D193" s="340" t="s">
        <v>755</v>
      </c>
      <c r="E193" s="341" t="s">
        <v>706</v>
      </c>
      <c r="F193" s="342" t="s">
        <v>707</v>
      </c>
      <c r="G193" s="37"/>
      <c r="H193" s="611">
        <f>SUM(H194)</f>
        <v>0</v>
      </c>
    </row>
    <row r="194" spans="1:8" ht="60" hidden="1" customHeight="1" x14ac:dyDescent="0.25">
      <c r="A194" s="396" t="s">
        <v>155</v>
      </c>
      <c r="B194" s="5" t="s">
        <v>18</v>
      </c>
      <c r="C194" s="97">
        <v>12</v>
      </c>
      <c r="D194" s="355" t="s">
        <v>224</v>
      </c>
      <c r="E194" s="356" t="s">
        <v>706</v>
      </c>
      <c r="F194" s="357" t="s">
        <v>707</v>
      </c>
      <c r="G194" s="2"/>
      <c r="H194" s="614">
        <f>SUM(H195)</f>
        <v>0</v>
      </c>
    </row>
    <row r="195" spans="1:8" ht="72.75" hidden="1" customHeight="1" x14ac:dyDescent="0.25">
      <c r="A195" s="115" t="s">
        <v>756</v>
      </c>
      <c r="B195" s="5" t="s">
        <v>18</v>
      </c>
      <c r="C195" s="310">
        <v>12</v>
      </c>
      <c r="D195" s="355" t="s">
        <v>224</v>
      </c>
      <c r="E195" s="356" t="s">
        <v>8</v>
      </c>
      <c r="F195" s="357" t="s">
        <v>707</v>
      </c>
      <c r="G195" s="390"/>
      <c r="H195" s="614">
        <f>SUM(H196)</f>
        <v>0</v>
      </c>
    </row>
    <row r="196" spans="1:8" ht="60.75" hidden="1" customHeight="1" x14ac:dyDescent="0.25">
      <c r="A196" s="3" t="s">
        <v>112</v>
      </c>
      <c r="B196" s="5" t="s">
        <v>18</v>
      </c>
      <c r="C196" s="310">
        <v>12</v>
      </c>
      <c r="D196" s="355" t="s">
        <v>224</v>
      </c>
      <c r="E196" s="356" t="s">
        <v>8</v>
      </c>
      <c r="F196" s="357" t="s">
        <v>757</v>
      </c>
      <c r="G196" s="72"/>
      <c r="H196" s="614">
        <f>SUM(H197)</f>
        <v>0</v>
      </c>
    </row>
    <row r="197" spans="1:8" ht="69" hidden="1" customHeight="1" x14ac:dyDescent="0.25">
      <c r="A197" s="101" t="s">
        <v>89</v>
      </c>
      <c r="B197" s="5" t="s">
        <v>18</v>
      </c>
      <c r="C197" s="97">
        <v>12</v>
      </c>
      <c r="D197" s="355" t="s">
        <v>224</v>
      </c>
      <c r="E197" s="356" t="s">
        <v>8</v>
      </c>
      <c r="F197" s="357" t="s">
        <v>757</v>
      </c>
      <c r="G197" s="72" t="s">
        <v>14</v>
      </c>
      <c r="H197" s="612">
        <f>SUM(прил6!I297)</f>
        <v>0</v>
      </c>
    </row>
    <row r="198" spans="1:8" ht="57.75" hidden="1" customHeight="1" x14ac:dyDescent="0.25">
      <c r="A198" s="83" t="s">
        <v>152</v>
      </c>
      <c r="B198" s="38" t="s">
        <v>18</v>
      </c>
      <c r="C198" s="38" t="s">
        <v>81</v>
      </c>
      <c r="D198" s="334" t="s">
        <v>225</v>
      </c>
      <c r="E198" s="335" t="s">
        <v>706</v>
      </c>
      <c r="F198" s="336" t="s">
        <v>707</v>
      </c>
      <c r="G198" s="37"/>
      <c r="H198" s="611">
        <f>SUM(H199)</f>
        <v>0</v>
      </c>
    </row>
    <row r="199" spans="1:8" ht="77.25" hidden="1" customHeight="1" x14ac:dyDescent="0.25">
      <c r="A199" s="109" t="s">
        <v>153</v>
      </c>
      <c r="B199" s="5" t="s">
        <v>18</v>
      </c>
      <c r="C199" s="7">
        <v>12</v>
      </c>
      <c r="D199" s="355" t="s">
        <v>226</v>
      </c>
      <c r="E199" s="356" t="s">
        <v>706</v>
      </c>
      <c r="F199" s="357" t="s">
        <v>707</v>
      </c>
      <c r="G199" s="6"/>
      <c r="H199" s="614">
        <f>SUM(H200)</f>
        <v>0</v>
      </c>
    </row>
    <row r="200" spans="1:8" ht="73.5" hidden="1" customHeight="1" x14ac:dyDescent="0.25">
      <c r="A200" s="109" t="s">
        <v>758</v>
      </c>
      <c r="B200" s="5" t="s">
        <v>18</v>
      </c>
      <c r="C200" s="310">
        <v>12</v>
      </c>
      <c r="D200" s="355" t="s">
        <v>226</v>
      </c>
      <c r="E200" s="356" t="s">
        <v>8</v>
      </c>
      <c r="F200" s="357" t="s">
        <v>707</v>
      </c>
      <c r="G200" s="390"/>
      <c r="H200" s="614">
        <f>SUM(H201)</f>
        <v>0</v>
      </c>
    </row>
    <row r="201" spans="1:8" ht="59.25" hidden="1" customHeight="1" x14ac:dyDescent="0.25">
      <c r="A201" s="3" t="s">
        <v>760</v>
      </c>
      <c r="B201" s="5" t="s">
        <v>18</v>
      </c>
      <c r="C201" s="7">
        <v>12</v>
      </c>
      <c r="D201" s="355" t="s">
        <v>226</v>
      </c>
      <c r="E201" s="356" t="s">
        <v>8</v>
      </c>
      <c r="F201" s="357" t="s">
        <v>759</v>
      </c>
      <c r="G201" s="6"/>
      <c r="H201" s="614">
        <f>SUM(H202)</f>
        <v>0</v>
      </c>
    </row>
    <row r="202" spans="1:8" ht="63" hidden="1" customHeight="1" x14ac:dyDescent="0.25">
      <c r="A202" s="109" t="s">
        <v>16</v>
      </c>
      <c r="B202" s="5" t="s">
        <v>18</v>
      </c>
      <c r="C202" s="7">
        <v>12</v>
      </c>
      <c r="D202" s="355" t="s">
        <v>226</v>
      </c>
      <c r="E202" s="356" t="s">
        <v>8</v>
      </c>
      <c r="F202" s="357" t="s">
        <v>759</v>
      </c>
      <c r="G202" s="6" t="s">
        <v>15</v>
      </c>
      <c r="H202" s="612">
        <f>SUM(прил6!I144)</f>
        <v>0</v>
      </c>
    </row>
    <row r="203" spans="1:8" ht="54.75" hidden="1" customHeight="1" x14ac:dyDescent="0.25">
      <c r="A203" s="83" t="s">
        <v>145</v>
      </c>
      <c r="B203" s="38" t="s">
        <v>18</v>
      </c>
      <c r="C203" s="38" t="s">
        <v>81</v>
      </c>
      <c r="D203" s="334" t="s">
        <v>218</v>
      </c>
      <c r="E203" s="335" t="s">
        <v>706</v>
      </c>
      <c r="F203" s="336" t="s">
        <v>707</v>
      </c>
      <c r="G203" s="37"/>
      <c r="H203" s="611">
        <f>SUM(H204)</f>
        <v>0</v>
      </c>
    </row>
    <row r="204" spans="1:8" ht="49.5" hidden="1" customHeight="1" x14ac:dyDescent="0.25">
      <c r="A204" s="109" t="s">
        <v>146</v>
      </c>
      <c r="B204" s="5" t="s">
        <v>18</v>
      </c>
      <c r="C204" s="7">
        <v>12</v>
      </c>
      <c r="D204" s="355" t="s">
        <v>219</v>
      </c>
      <c r="E204" s="356" t="s">
        <v>706</v>
      </c>
      <c r="F204" s="357" t="s">
        <v>707</v>
      </c>
      <c r="G204" s="6"/>
      <c r="H204" s="614">
        <f>SUM(H205)</f>
        <v>0</v>
      </c>
    </row>
    <row r="205" spans="1:8" ht="64.5" hidden="1" customHeight="1" x14ac:dyDescent="0.25">
      <c r="A205" s="3" t="s">
        <v>99</v>
      </c>
      <c r="B205" s="5" t="s">
        <v>18</v>
      </c>
      <c r="C205" s="7">
        <v>12</v>
      </c>
      <c r="D205" s="355" t="s">
        <v>219</v>
      </c>
      <c r="E205" s="356" t="s">
        <v>706</v>
      </c>
      <c r="F205" s="357" t="s">
        <v>741</v>
      </c>
      <c r="G205" s="6"/>
      <c r="H205" s="614">
        <f>SUM(H206:H208)</f>
        <v>0</v>
      </c>
    </row>
    <row r="206" spans="1:8" ht="50.25" hidden="1" customHeight="1" x14ac:dyDescent="0.25">
      <c r="A206" s="109" t="s">
        <v>88</v>
      </c>
      <c r="B206" s="5" t="s">
        <v>18</v>
      </c>
      <c r="C206" s="7">
        <v>12</v>
      </c>
      <c r="D206" s="355" t="s">
        <v>219</v>
      </c>
      <c r="E206" s="356" t="s">
        <v>706</v>
      </c>
      <c r="F206" s="357" t="s">
        <v>741</v>
      </c>
      <c r="G206" s="6" t="s">
        <v>11</v>
      </c>
      <c r="H206" s="612">
        <f>SUM(прил6!I148)</f>
        <v>0</v>
      </c>
    </row>
    <row r="207" spans="1:8" ht="39.75" hidden="1" customHeight="1" x14ac:dyDescent="0.25">
      <c r="A207" s="101" t="s">
        <v>89</v>
      </c>
      <c r="B207" s="5" t="s">
        <v>18</v>
      </c>
      <c r="C207" s="7">
        <v>12</v>
      </c>
      <c r="D207" s="355" t="s">
        <v>219</v>
      </c>
      <c r="E207" s="356" t="s">
        <v>706</v>
      </c>
      <c r="F207" s="357" t="s">
        <v>741</v>
      </c>
      <c r="G207" s="6" t="s">
        <v>14</v>
      </c>
      <c r="H207" s="612">
        <f>SUM(прил6!I149)</f>
        <v>0</v>
      </c>
    </row>
    <row r="208" spans="1:8" ht="36" hidden="1" customHeight="1" x14ac:dyDescent="0.25">
      <c r="A208" s="3" t="s">
        <v>16</v>
      </c>
      <c r="B208" s="5" t="s">
        <v>18</v>
      </c>
      <c r="C208" s="7">
        <v>12</v>
      </c>
      <c r="D208" s="355" t="s">
        <v>219</v>
      </c>
      <c r="E208" s="356" t="s">
        <v>706</v>
      </c>
      <c r="F208" s="357" t="s">
        <v>741</v>
      </c>
      <c r="G208" s="6" t="s">
        <v>15</v>
      </c>
      <c r="H208" s="612">
        <f>SUM(прил6!I150)</f>
        <v>0</v>
      </c>
    </row>
    <row r="209" spans="1:8" ht="16.5" customHeight="1" x14ac:dyDescent="0.25">
      <c r="A209" s="70" t="s">
        <v>156</v>
      </c>
      <c r="B209" s="121" t="s">
        <v>113</v>
      </c>
      <c r="C209" s="122"/>
      <c r="D209" s="368"/>
      <c r="E209" s="369"/>
      <c r="F209" s="370"/>
      <c r="G209" s="123"/>
      <c r="H209" s="617">
        <f>SUM(H210+H218+H237)</f>
        <v>273728</v>
      </c>
    </row>
    <row r="210" spans="1:8" s="12" customFormat="1" ht="15.75" hidden="1" x14ac:dyDescent="0.25">
      <c r="A210" s="50" t="s">
        <v>255</v>
      </c>
      <c r="B210" s="62" t="s">
        <v>113</v>
      </c>
      <c r="C210" s="152" t="s">
        <v>8</v>
      </c>
      <c r="D210" s="331"/>
      <c r="E210" s="332"/>
      <c r="F210" s="333"/>
      <c r="G210" s="63"/>
      <c r="H210" s="621">
        <f>SUM(H211)</f>
        <v>0</v>
      </c>
    </row>
    <row r="211" spans="1:8" ht="47.25" hidden="1" x14ac:dyDescent="0.25">
      <c r="A211" s="36" t="s">
        <v>199</v>
      </c>
      <c r="B211" s="38" t="s">
        <v>113</v>
      </c>
      <c r="C211" s="156" t="s">
        <v>8</v>
      </c>
      <c r="D211" s="340" t="s">
        <v>761</v>
      </c>
      <c r="E211" s="341" t="s">
        <v>706</v>
      </c>
      <c r="F211" s="342" t="s">
        <v>707</v>
      </c>
      <c r="G211" s="40"/>
      <c r="H211" s="611">
        <f>SUM(H212)</f>
        <v>0</v>
      </c>
    </row>
    <row r="212" spans="1:8" ht="78.75" hidden="1" x14ac:dyDescent="0.25">
      <c r="A212" s="3" t="s">
        <v>257</v>
      </c>
      <c r="B212" s="5" t="s">
        <v>113</v>
      </c>
      <c r="C212" s="155" t="s">
        <v>8</v>
      </c>
      <c r="D212" s="355" t="s">
        <v>256</v>
      </c>
      <c r="E212" s="356" t="s">
        <v>706</v>
      </c>
      <c r="F212" s="357" t="s">
        <v>707</v>
      </c>
      <c r="G212" s="72"/>
      <c r="H212" s="614">
        <f>SUM(H213)</f>
        <v>0</v>
      </c>
    </row>
    <row r="213" spans="1:8" ht="47.25" hidden="1" x14ac:dyDescent="0.25">
      <c r="A213" s="77" t="s">
        <v>762</v>
      </c>
      <c r="B213" s="5" t="s">
        <v>113</v>
      </c>
      <c r="C213" s="155" t="s">
        <v>8</v>
      </c>
      <c r="D213" s="355" t="s">
        <v>256</v>
      </c>
      <c r="E213" s="356" t="s">
        <v>8</v>
      </c>
      <c r="F213" s="357" t="s">
        <v>707</v>
      </c>
      <c r="G213" s="72"/>
      <c r="H213" s="614">
        <f>SUM(H214+H216)</f>
        <v>0</v>
      </c>
    </row>
    <row r="214" spans="1:8" ht="18" hidden="1" customHeight="1" x14ac:dyDescent="0.25">
      <c r="A214" s="134" t="s">
        <v>267</v>
      </c>
      <c r="B214" s="5" t="s">
        <v>113</v>
      </c>
      <c r="C214" s="155" t="s">
        <v>8</v>
      </c>
      <c r="D214" s="355" t="s">
        <v>256</v>
      </c>
      <c r="E214" s="356" t="s">
        <v>8</v>
      </c>
      <c r="F214" s="357" t="s">
        <v>763</v>
      </c>
      <c r="G214" s="72"/>
      <c r="H214" s="614">
        <f>SUM(H215)</f>
        <v>0</v>
      </c>
    </row>
    <row r="215" spans="1:8" ht="18" hidden="1" customHeight="1" x14ac:dyDescent="0.25">
      <c r="A215" s="114" t="s">
        <v>89</v>
      </c>
      <c r="B215" s="5" t="s">
        <v>113</v>
      </c>
      <c r="C215" s="155" t="s">
        <v>8</v>
      </c>
      <c r="D215" s="355" t="s">
        <v>256</v>
      </c>
      <c r="E215" s="356" t="s">
        <v>8</v>
      </c>
      <c r="F215" s="357" t="s">
        <v>763</v>
      </c>
      <c r="G215" s="72" t="s">
        <v>14</v>
      </c>
      <c r="H215" s="612">
        <f>SUM(прил6!I157)</f>
        <v>0</v>
      </c>
    </row>
    <row r="216" spans="1:8" ht="33.75" hidden="1" customHeight="1" x14ac:dyDescent="0.25">
      <c r="A216" s="134" t="s">
        <v>764</v>
      </c>
      <c r="B216" s="5" t="s">
        <v>113</v>
      </c>
      <c r="C216" s="155" t="s">
        <v>8</v>
      </c>
      <c r="D216" s="355" t="s">
        <v>256</v>
      </c>
      <c r="E216" s="356" t="s">
        <v>8</v>
      </c>
      <c r="F216" s="357" t="s">
        <v>765</v>
      </c>
      <c r="G216" s="72"/>
      <c r="H216" s="614">
        <f>SUM(H217)</f>
        <v>0</v>
      </c>
    </row>
    <row r="217" spans="1:8" ht="16.5" hidden="1" customHeight="1" x14ac:dyDescent="0.25">
      <c r="A217" s="98" t="s">
        <v>19</v>
      </c>
      <c r="B217" s="5" t="s">
        <v>113</v>
      </c>
      <c r="C217" s="155" t="s">
        <v>8</v>
      </c>
      <c r="D217" s="355" t="s">
        <v>256</v>
      </c>
      <c r="E217" s="356" t="s">
        <v>8</v>
      </c>
      <c r="F217" s="357" t="s">
        <v>765</v>
      </c>
      <c r="G217" s="72" t="s">
        <v>72</v>
      </c>
      <c r="H217" s="612">
        <f>SUM(прил6!I159)</f>
        <v>0</v>
      </c>
    </row>
    <row r="218" spans="1:8" ht="16.5" customHeight="1" x14ac:dyDescent="0.25">
      <c r="A218" s="50" t="s">
        <v>157</v>
      </c>
      <c r="B218" s="62" t="s">
        <v>113</v>
      </c>
      <c r="C218" s="29" t="s">
        <v>10</v>
      </c>
      <c r="D218" s="331"/>
      <c r="E218" s="332"/>
      <c r="F218" s="333"/>
      <c r="G218" s="63"/>
      <c r="H218" s="621">
        <f>SUM(H219+H226+H231)</f>
        <v>188188</v>
      </c>
    </row>
    <row r="219" spans="1:8" ht="53.25" customHeight="1" x14ac:dyDescent="0.25">
      <c r="A219" s="36" t="s">
        <v>189</v>
      </c>
      <c r="B219" s="38" t="s">
        <v>113</v>
      </c>
      <c r="C219" s="42" t="s">
        <v>10</v>
      </c>
      <c r="D219" s="340" t="s">
        <v>766</v>
      </c>
      <c r="E219" s="341" t="s">
        <v>706</v>
      </c>
      <c r="F219" s="342" t="s">
        <v>707</v>
      </c>
      <c r="G219" s="40"/>
      <c r="H219" s="611">
        <f>SUM(H220)</f>
        <v>23188</v>
      </c>
    </row>
    <row r="220" spans="1:8" s="52" customFormat="1" ht="54.75" customHeight="1" x14ac:dyDescent="0.25">
      <c r="A220" s="65" t="s">
        <v>190</v>
      </c>
      <c r="B220" s="5" t="s">
        <v>113</v>
      </c>
      <c r="C220" s="120" t="s">
        <v>10</v>
      </c>
      <c r="D220" s="355" t="s">
        <v>227</v>
      </c>
      <c r="E220" s="356" t="s">
        <v>706</v>
      </c>
      <c r="F220" s="357" t="s">
        <v>707</v>
      </c>
      <c r="G220" s="72"/>
      <c r="H220" s="614">
        <f>SUM(H221)</f>
        <v>23188</v>
      </c>
    </row>
    <row r="221" spans="1:8" s="52" customFormat="1" ht="55.5" customHeight="1" x14ac:dyDescent="0.25">
      <c r="A221" s="134" t="s">
        <v>964</v>
      </c>
      <c r="B221" s="5" t="s">
        <v>113</v>
      </c>
      <c r="C221" s="310" t="s">
        <v>10</v>
      </c>
      <c r="D221" s="355" t="s">
        <v>227</v>
      </c>
      <c r="E221" s="356" t="s">
        <v>8</v>
      </c>
      <c r="F221" s="357" t="s">
        <v>707</v>
      </c>
      <c r="G221" s="72"/>
      <c r="H221" s="614">
        <f>SUM(H222+H224)</f>
        <v>23188</v>
      </c>
    </row>
    <row r="222" spans="1:8" s="52" customFormat="1" ht="49.5" hidden="1" customHeight="1" x14ac:dyDescent="0.25">
      <c r="A222" s="134" t="s">
        <v>855</v>
      </c>
      <c r="B222" s="5" t="s">
        <v>113</v>
      </c>
      <c r="C222" s="284" t="s">
        <v>10</v>
      </c>
      <c r="D222" s="355" t="s">
        <v>227</v>
      </c>
      <c r="E222" s="356" t="s">
        <v>8</v>
      </c>
      <c r="F222" s="357" t="s">
        <v>854</v>
      </c>
      <c r="G222" s="72"/>
      <c r="H222" s="614">
        <f>SUM(H223)</f>
        <v>0</v>
      </c>
    </row>
    <row r="223" spans="1:8" s="52" customFormat="1" ht="54" hidden="1" customHeight="1" x14ac:dyDescent="0.25">
      <c r="A223" s="98" t="s">
        <v>191</v>
      </c>
      <c r="B223" s="5" t="s">
        <v>113</v>
      </c>
      <c r="C223" s="284" t="s">
        <v>10</v>
      </c>
      <c r="D223" s="355" t="s">
        <v>227</v>
      </c>
      <c r="E223" s="356" t="s">
        <v>8</v>
      </c>
      <c r="F223" s="357" t="s">
        <v>854</v>
      </c>
      <c r="G223" s="72" t="s">
        <v>188</v>
      </c>
      <c r="H223" s="612">
        <f>SUM(прил6!I165)</f>
        <v>0</v>
      </c>
    </row>
    <row r="224" spans="1:8" s="52" customFormat="1" ht="50.25" customHeight="1" x14ac:dyDescent="0.25">
      <c r="A224" s="98" t="s">
        <v>963</v>
      </c>
      <c r="B224" s="5" t="s">
        <v>113</v>
      </c>
      <c r="C224" s="310" t="s">
        <v>10</v>
      </c>
      <c r="D224" s="355" t="s">
        <v>227</v>
      </c>
      <c r="E224" s="356" t="s">
        <v>8</v>
      </c>
      <c r="F224" s="357" t="s">
        <v>770</v>
      </c>
      <c r="G224" s="72"/>
      <c r="H224" s="614">
        <f>SUM(H225)</f>
        <v>23188</v>
      </c>
    </row>
    <row r="225" spans="1:8" s="52" customFormat="1" ht="20.25" customHeight="1" x14ac:dyDescent="0.25">
      <c r="A225" s="98" t="s">
        <v>89</v>
      </c>
      <c r="B225" s="5" t="s">
        <v>113</v>
      </c>
      <c r="C225" s="310" t="s">
        <v>10</v>
      </c>
      <c r="D225" s="355" t="s">
        <v>227</v>
      </c>
      <c r="E225" s="356" t="s">
        <v>8</v>
      </c>
      <c r="F225" s="357" t="s">
        <v>770</v>
      </c>
      <c r="G225" s="72" t="s">
        <v>14</v>
      </c>
      <c r="H225" s="612">
        <v>23188</v>
      </c>
    </row>
    <row r="226" spans="1:8" s="52" customFormat="1" ht="64.5" customHeight="1" x14ac:dyDescent="0.25">
      <c r="A226" s="36" t="s">
        <v>924</v>
      </c>
      <c r="B226" s="38" t="s">
        <v>113</v>
      </c>
      <c r="C226" s="156" t="s">
        <v>10</v>
      </c>
      <c r="D226" s="340" t="s">
        <v>761</v>
      </c>
      <c r="E226" s="341" t="s">
        <v>706</v>
      </c>
      <c r="F226" s="342" t="s">
        <v>707</v>
      </c>
      <c r="G226" s="40"/>
      <c r="H226" s="611">
        <f>SUM(H227)</f>
        <v>40000</v>
      </c>
    </row>
    <row r="227" spans="1:8" s="52" customFormat="1" ht="102" customHeight="1" x14ac:dyDescent="0.25">
      <c r="A227" s="65" t="s">
        <v>925</v>
      </c>
      <c r="B227" s="5" t="s">
        <v>113</v>
      </c>
      <c r="C227" s="155" t="s">
        <v>10</v>
      </c>
      <c r="D227" s="355" t="s">
        <v>256</v>
      </c>
      <c r="E227" s="356" t="s">
        <v>706</v>
      </c>
      <c r="F227" s="357" t="s">
        <v>707</v>
      </c>
      <c r="G227" s="390"/>
      <c r="H227" s="614">
        <f>SUM(H228)</f>
        <v>40000</v>
      </c>
    </row>
    <row r="228" spans="1:8" s="52" customFormat="1" ht="48" customHeight="1" x14ac:dyDescent="0.25">
      <c r="A228" s="134" t="s">
        <v>926</v>
      </c>
      <c r="B228" s="5" t="s">
        <v>113</v>
      </c>
      <c r="C228" s="155" t="s">
        <v>10</v>
      </c>
      <c r="D228" s="355" t="s">
        <v>256</v>
      </c>
      <c r="E228" s="356" t="s">
        <v>8</v>
      </c>
      <c r="F228" s="357" t="s">
        <v>707</v>
      </c>
      <c r="G228" s="390"/>
      <c r="H228" s="614">
        <f>SUM(H229)</f>
        <v>40000</v>
      </c>
    </row>
    <row r="229" spans="1:8" s="52" customFormat="1" ht="18" customHeight="1" x14ac:dyDescent="0.25">
      <c r="A229" s="134" t="s">
        <v>961</v>
      </c>
      <c r="B229" s="5" t="s">
        <v>113</v>
      </c>
      <c r="C229" s="155" t="s">
        <v>10</v>
      </c>
      <c r="D229" s="355" t="s">
        <v>256</v>
      </c>
      <c r="E229" s="356" t="s">
        <v>8</v>
      </c>
      <c r="F229" s="357" t="s">
        <v>856</v>
      </c>
      <c r="G229" s="390"/>
      <c r="H229" s="614">
        <f>SUM(H230)</f>
        <v>40000</v>
      </c>
    </row>
    <row r="230" spans="1:8" s="52" customFormat="1" ht="15.75" customHeight="1" x14ac:dyDescent="0.25">
      <c r="A230" s="558" t="s">
        <v>89</v>
      </c>
      <c r="B230" s="5" t="s">
        <v>113</v>
      </c>
      <c r="C230" s="155" t="s">
        <v>10</v>
      </c>
      <c r="D230" s="355" t="s">
        <v>256</v>
      </c>
      <c r="E230" s="356" t="s">
        <v>8</v>
      </c>
      <c r="F230" s="357" t="s">
        <v>856</v>
      </c>
      <c r="G230" s="390" t="s">
        <v>14</v>
      </c>
      <c r="H230" s="612">
        <f>SUM(прил6!I172)</f>
        <v>40000</v>
      </c>
    </row>
    <row r="231" spans="1:8" s="52" customFormat="1" ht="33.75" customHeight="1" x14ac:dyDescent="0.25">
      <c r="A231" s="36" t="s">
        <v>959</v>
      </c>
      <c r="B231" s="38" t="s">
        <v>113</v>
      </c>
      <c r="C231" s="42" t="s">
        <v>10</v>
      </c>
      <c r="D231" s="340" t="s">
        <v>228</v>
      </c>
      <c r="E231" s="341" t="s">
        <v>706</v>
      </c>
      <c r="F231" s="342" t="s">
        <v>707</v>
      </c>
      <c r="G231" s="40"/>
      <c r="H231" s="611">
        <f>SUM(H232)</f>
        <v>125000</v>
      </c>
    </row>
    <row r="232" spans="1:8" s="52" customFormat="1" ht="48.75" customHeight="1" x14ac:dyDescent="0.25">
      <c r="A232" s="65" t="s">
        <v>927</v>
      </c>
      <c r="B232" s="5" t="s">
        <v>113</v>
      </c>
      <c r="C232" s="120" t="s">
        <v>10</v>
      </c>
      <c r="D232" s="355" t="s">
        <v>229</v>
      </c>
      <c r="E232" s="356" t="s">
        <v>706</v>
      </c>
      <c r="F232" s="357" t="s">
        <v>707</v>
      </c>
      <c r="G232" s="72"/>
      <c r="H232" s="614">
        <f>SUM(H233)</f>
        <v>125000</v>
      </c>
    </row>
    <row r="233" spans="1:8" s="52" customFormat="1" ht="48.75" customHeight="1" x14ac:dyDescent="0.25">
      <c r="A233" s="65" t="s">
        <v>928</v>
      </c>
      <c r="B233" s="5" t="s">
        <v>113</v>
      </c>
      <c r="C233" s="310" t="s">
        <v>10</v>
      </c>
      <c r="D233" s="355" t="s">
        <v>229</v>
      </c>
      <c r="E233" s="356" t="s">
        <v>10</v>
      </c>
      <c r="F233" s="357" t="s">
        <v>707</v>
      </c>
      <c r="G233" s="72"/>
      <c r="H233" s="614">
        <f>SUM(H234)</f>
        <v>125000</v>
      </c>
    </row>
    <row r="234" spans="1:8" s="52" customFormat="1" ht="32.25" customHeight="1" x14ac:dyDescent="0.25">
      <c r="A234" s="65" t="s">
        <v>962</v>
      </c>
      <c r="B234" s="5" t="s">
        <v>113</v>
      </c>
      <c r="C234" s="285" t="s">
        <v>10</v>
      </c>
      <c r="D234" s="355" t="s">
        <v>229</v>
      </c>
      <c r="E234" s="356" t="s">
        <v>10</v>
      </c>
      <c r="F234" s="357" t="s">
        <v>769</v>
      </c>
      <c r="G234" s="72"/>
      <c r="H234" s="614">
        <f>SUM(H235)</f>
        <v>125000</v>
      </c>
    </row>
    <row r="235" spans="1:8" s="52" customFormat="1" ht="33" customHeight="1" x14ac:dyDescent="0.25">
      <c r="A235" s="3" t="s">
        <v>907</v>
      </c>
      <c r="B235" s="5" t="s">
        <v>113</v>
      </c>
      <c r="C235" s="285" t="s">
        <v>10</v>
      </c>
      <c r="D235" s="355" t="s">
        <v>229</v>
      </c>
      <c r="E235" s="356" t="s">
        <v>10</v>
      </c>
      <c r="F235" s="357" t="s">
        <v>769</v>
      </c>
      <c r="G235" s="72" t="s">
        <v>188</v>
      </c>
      <c r="H235" s="612">
        <v>125000</v>
      </c>
    </row>
    <row r="236" spans="1:8" ht="17.25" hidden="1" customHeight="1" x14ac:dyDescent="0.25">
      <c r="A236" s="94" t="s">
        <v>25</v>
      </c>
      <c r="B236" s="19" t="s">
        <v>113</v>
      </c>
      <c r="C236" s="48"/>
      <c r="D236" s="368"/>
      <c r="E236" s="369"/>
      <c r="F236" s="370"/>
      <c r="G236" s="18"/>
      <c r="H236" s="617">
        <f>SUM(H237,H253,H300,H316)</f>
        <v>171080</v>
      </c>
    </row>
    <row r="237" spans="1:8" ht="15.75" x14ac:dyDescent="0.25">
      <c r="A237" s="577" t="s">
        <v>899</v>
      </c>
      <c r="B237" s="29" t="s">
        <v>113</v>
      </c>
      <c r="C237" s="29" t="s">
        <v>13</v>
      </c>
      <c r="D237" s="331"/>
      <c r="E237" s="332"/>
      <c r="F237" s="333"/>
      <c r="G237" s="28"/>
      <c r="H237" s="621">
        <f>SUM(H238,H248)</f>
        <v>85540</v>
      </c>
    </row>
    <row r="238" spans="1:8" ht="48" customHeight="1" x14ac:dyDescent="0.25">
      <c r="A238" s="576" t="s">
        <v>900</v>
      </c>
      <c r="B238" s="38" t="s">
        <v>113</v>
      </c>
      <c r="C238" s="38" t="s">
        <v>13</v>
      </c>
      <c r="D238" s="334" t="s">
        <v>895</v>
      </c>
      <c r="E238" s="335" t="s">
        <v>706</v>
      </c>
      <c r="F238" s="336" t="s">
        <v>707</v>
      </c>
      <c r="G238" s="40"/>
      <c r="H238" s="611">
        <f>SUM(H239)</f>
        <v>85540</v>
      </c>
    </row>
    <row r="239" spans="1:8" ht="49.5" customHeight="1" x14ac:dyDescent="0.25">
      <c r="A239" s="587" t="s">
        <v>901</v>
      </c>
      <c r="B239" s="5" t="s">
        <v>113</v>
      </c>
      <c r="C239" s="5" t="s">
        <v>13</v>
      </c>
      <c r="D239" s="337" t="s">
        <v>896</v>
      </c>
      <c r="E239" s="338" t="s">
        <v>706</v>
      </c>
      <c r="F239" s="339" t="s">
        <v>707</v>
      </c>
      <c r="G239" s="72"/>
      <c r="H239" s="614">
        <f>SUM(H240)</f>
        <v>85540</v>
      </c>
    </row>
    <row r="240" spans="1:8" ht="17.25" customHeight="1" x14ac:dyDescent="0.25">
      <c r="A240" s="587" t="s">
        <v>902</v>
      </c>
      <c r="B240" s="5" t="s">
        <v>113</v>
      </c>
      <c r="C240" s="5" t="s">
        <v>13</v>
      </c>
      <c r="D240" s="337" t="s">
        <v>896</v>
      </c>
      <c r="E240" s="338" t="s">
        <v>8</v>
      </c>
      <c r="F240" s="339" t="s">
        <v>915</v>
      </c>
      <c r="G240" s="72"/>
      <c r="H240" s="614">
        <f>SUM(H241+H244)</f>
        <v>85540</v>
      </c>
    </row>
    <row r="241" spans="1:8" ht="24.75" customHeight="1" x14ac:dyDescent="0.25">
      <c r="A241" s="558" t="s">
        <v>89</v>
      </c>
      <c r="B241" s="5" t="s">
        <v>113</v>
      </c>
      <c r="C241" s="5" t="s">
        <v>13</v>
      </c>
      <c r="D241" s="337" t="s">
        <v>896</v>
      </c>
      <c r="E241" s="338" t="s">
        <v>8</v>
      </c>
      <c r="F241" s="339" t="s">
        <v>915</v>
      </c>
      <c r="G241" s="2" t="s">
        <v>14</v>
      </c>
      <c r="H241" s="612">
        <v>85540</v>
      </c>
    </row>
    <row r="242" spans="1:8" ht="15.75" hidden="1" x14ac:dyDescent="0.25">
      <c r="A242" s="558" t="s">
        <v>89</v>
      </c>
      <c r="B242" s="5" t="s">
        <v>27</v>
      </c>
      <c r="C242" s="5" t="s">
        <v>8</v>
      </c>
      <c r="D242" s="337" t="s">
        <v>241</v>
      </c>
      <c r="E242" s="338" t="s">
        <v>8</v>
      </c>
      <c r="F242" s="339" t="s">
        <v>777</v>
      </c>
      <c r="G242" s="6" t="s">
        <v>11</v>
      </c>
      <c r="H242" s="612">
        <f>SUM(прил6!I304)</f>
        <v>0</v>
      </c>
    </row>
    <row r="243" spans="1:8" ht="17.25" hidden="1" customHeight="1" x14ac:dyDescent="0.25">
      <c r="A243" s="101" t="s">
        <v>89</v>
      </c>
      <c r="B243" s="5" t="s">
        <v>27</v>
      </c>
      <c r="C243" s="5" t="s">
        <v>8</v>
      </c>
      <c r="D243" s="337" t="s">
        <v>241</v>
      </c>
      <c r="E243" s="338" t="s">
        <v>8</v>
      </c>
      <c r="F243" s="339" t="s">
        <v>777</v>
      </c>
      <c r="G243" s="6" t="s">
        <v>14</v>
      </c>
      <c r="H243" s="612">
        <f>SUM(прил6!I305)</f>
        <v>0</v>
      </c>
    </row>
    <row r="244" spans="1:8" ht="33" hidden="1" customHeight="1" x14ac:dyDescent="0.25">
      <c r="A244" s="3" t="s">
        <v>99</v>
      </c>
      <c r="B244" s="5" t="s">
        <v>27</v>
      </c>
      <c r="C244" s="5" t="s">
        <v>8</v>
      </c>
      <c r="D244" s="337" t="s">
        <v>241</v>
      </c>
      <c r="E244" s="338" t="s">
        <v>8</v>
      </c>
      <c r="F244" s="339" t="s">
        <v>741</v>
      </c>
      <c r="G244" s="72"/>
      <c r="H244" s="614">
        <f>SUM(H245:H247)</f>
        <v>0</v>
      </c>
    </row>
    <row r="245" spans="1:8" ht="49.5" hidden="1" customHeight="1" x14ac:dyDescent="0.25">
      <c r="A245" s="109" t="s">
        <v>88</v>
      </c>
      <c r="B245" s="5" t="s">
        <v>27</v>
      </c>
      <c r="C245" s="5" t="s">
        <v>8</v>
      </c>
      <c r="D245" s="337" t="s">
        <v>241</v>
      </c>
      <c r="E245" s="338" t="s">
        <v>8</v>
      </c>
      <c r="F245" s="339" t="s">
        <v>741</v>
      </c>
      <c r="G245" s="72" t="s">
        <v>11</v>
      </c>
      <c r="H245" s="612">
        <f>SUM(прил6!I307)</f>
        <v>0</v>
      </c>
    </row>
    <row r="246" spans="1:8" ht="17.25" hidden="1" customHeight="1" x14ac:dyDescent="0.25">
      <c r="A246" s="101" t="s">
        <v>89</v>
      </c>
      <c r="B246" s="5" t="s">
        <v>27</v>
      </c>
      <c r="C246" s="5" t="s">
        <v>8</v>
      </c>
      <c r="D246" s="337" t="s">
        <v>241</v>
      </c>
      <c r="E246" s="338" t="s">
        <v>8</v>
      </c>
      <c r="F246" s="339" t="s">
        <v>741</v>
      </c>
      <c r="G246" s="72" t="s">
        <v>14</v>
      </c>
      <c r="H246" s="612">
        <f>SUM(прил6!I308)</f>
        <v>0</v>
      </c>
    </row>
    <row r="247" spans="1:8" ht="18" hidden="1" customHeight="1" x14ac:dyDescent="0.25">
      <c r="A247" s="3" t="s">
        <v>16</v>
      </c>
      <c r="B247" s="5" t="s">
        <v>27</v>
      </c>
      <c r="C247" s="5" t="s">
        <v>8</v>
      </c>
      <c r="D247" s="337" t="s">
        <v>241</v>
      </c>
      <c r="E247" s="338" t="s">
        <v>8</v>
      </c>
      <c r="F247" s="339" t="s">
        <v>741</v>
      </c>
      <c r="G247" s="72" t="s">
        <v>15</v>
      </c>
      <c r="H247" s="612">
        <f>SUM(прил6!I309)</f>
        <v>0</v>
      </c>
    </row>
    <row r="248" spans="1:8" ht="64.5" hidden="1" customHeight="1" x14ac:dyDescent="0.25">
      <c r="A248" s="95" t="s">
        <v>147</v>
      </c>
      <c r="B248" s="37" t="s">
        <v>27</v>
      </c>
      <c r="C248" s="51" t="s">
        <v>8</v>
      </c>
      <c r="D248" s="346" t="s">
        <v>220</v>
      </c>
      <c r="E248" s="347" t="s">
        <v>706</v>
      </c>
      <c r="F248" s="348" t="s">
        <v>707</v>
      </c>
      <c r="G248" s="37"/>
      <c r="H248" s="611">
        <f>SUM(H249)</f>
        <v>0</v>
      </c>
    </row>
    <row r="249" spans="1:8" ht="96" hidden="1" customHeight="1" x14ac:dyDescent="0.25">
      <c r="A249" s="98" t="s">
        <v>161</v>
      </c>
      <c r="B249" s="2" t="s">
        <v>27</v>
      </c>
      <c r="C249" s="10" t="s">
        <v>8</v>
      </c>
      <c r="D249" s="374" t="s">
        <v>222</v>
      </c>
      <c r="E249" s="375" t="s">
        <v>706</v>
      </c>
      <c r="F249" s="376" t="s">
        <v>707</v>
      </c>
      <c r="G249" s="2"/>
      <c r="H249" s="614">
        <f>SUM(H250)</f>
        <v>0</v>
      </c>
    </row>
    <row r="250" spans="1:8" ht="49.5" hidden="1" customHeight="1" x14ac:dyDescent="0.25">
      <c r="A250" s="98" t="s">
        <v>727</v>
      </c>
      <c r="B250" s="2" t="s">
        <v>27</v>
      </c>
      <c r="C250" s="10" t="s">
        <v>8</v>
      </c>
      <c r="D250" s="374" t="s">
        <v>222</v>
      </c>
      <c r="E250" s="375" t="s">
        <v>8</v>
      </c>
      <c r="F250" s="376" t="s">
        <v>707</v>
      </c>
      <c r="G250" s="2"/>
      <c r="H250" s="614">
        <f>SUM(H251)</f>
        <v>0</v>
      </c>
    </row>
    <row r="251" spans="1:8" ht="18" hidden="1" customHeight="1" x14ac:dyDescent="0.25">
      <c r="A251" s="3" t="s">
        <v>114</v>
      </c>
      <c r="B251" s="2" t="s">
        <v>27</v>
      </c>
      <c r="C251" s="10" t="s">
        <v>8</v>
      </c>
      <c r="D251" s="374" t="s">
        <v>222</v>
      </c>
      <c r="E251" s="375" t="s">
        <v>8</v>
      </c>
      <c r="F251" s="376" t="s">
        <v>728</v>
      </c>
      <c r="G251" s="2"/>
      <c r="H251" s="614">
        <f>SUM(H252)</f>
        <v>0</v>
      </c>
    </row>
    <row r="252" spans="1:8" ht="16.5" hidden="1" customHeight="1" x14ac:dyDescent="0.25">
      <c r="A252" s="101" t="s">
        <v>89</v>
      </c>
      <c r="B252" s="2" t="s">
        <v>27</v>
      </c>
      <c r="C252" s="10" t="s">
        <v>8</v>
      </c>
      <c r="D252" s="374" t="s">
        <v>222</v>
      </c>
      <c r="E252" s="375" t="s">
        <v>8</v>
      </c>
      <c r="F252" s="376" t="s">
        <v>728</v>
      </c>
      <c r="G252" s="2" t="s">
        <v>14</v>
      </c>
      <c r="H252" s="613">
        <f>SUM(прил6!I314)</f>
        <v>0</v>
      </c>
    </row>
    <row r="253" spans="1:8" ht="15.75" hidden="1" x14ac:dyDescent="0.25">
      <c r="A253" s="111" t="s">
        <v>28</v>
      </c>
      <c r="B253" s="29" t="s">
        <v>27</v>
      </c>
      <c r="C253" s="29" t="s">
        <v>10</v>
      </c>
      <c r="D253" s="331"/>
      <c r="E253" s="332"/>
      <c r="F253" s="333"/>
      <c r="G253" s="28"/>
      <c r="H253" s="621">
        <f>SUM(H254+H261+H295)</f>
        <v>0</v>
      </c>
    </row>
    <row r="254" spans="1:8" s="46" customFormat="1" ht="33" hidden="1" customHeight="1" x14ac:dyDescent="0.25">
      <c r="A254" s="127" t="s">
        <v>167</v>
      </c>
      <c r="B254" s="37" t="s">
        <v>27</v>
      </c>
      <c r="C254" s="37" t="s">
        <v>10</v>
      </c>
      <c r="D254" s="334" t="s">
        <v>247</v>
      </c>
      <c r="E254" s="335" t="s">
        <v>706</v>
      </c>
      <c r="F254" s="336" t="s">
        <v>707</v>
      </c>
      <c r="G254" s="37"/>
      <c r="H254" s="611">
        <f>SUM(H255)</f>
        <v>0</v>
      </c>
    </row>
    <row r="255" spans="1:8" s="46" customFormat="1" ht="47.25" hidden="1" customHeight="1" x14ac:dyDescent="0.25">
      <c r="A255" s="77" t="s">
        <v>168</v>
      </c>
      <c r="B255" s="53" t="s">
        <v>27</v>
      </c>
      <c r="C255" s="53" t="s">
        <v>10</v>
      </c>
      <c r="D255" s="377" t="s">
        <v>248</v>
      </c>
      <c r="E255" s="378" t="s">
        <v>706</v>
      </c>
      <c r="F255" s="379" t="s">
        <v>707</v>
      </c>
      <c r="G255" s="53"/>
      <c r="H255" s="614">
        <f>SUM(H256)</f>
        <v>0</v>
      </c>
    </row>
    <row r="256" spans="1:8" s="46" customFormat="1" ht="47.25" hidden="1" customHeight="1" x14ac:dyDescent="0.25">
      <c r="A256" s="77" t="s">
        <v>791</v>
      </c>
      <c r="B256" s="53" t="s">
        <v>27</v>
      </c>
      <c r="C256" s="53" t="s">
        <v>10</v>
      </c>
      <c r="D256" s="377" t="s">
        <v>248</v>
      </c>
      <c r="E256" s="378" t="s">
        <v>8</v>
      </c>
      <c r="F256" s="379" t="s">
        <v>707</v>
      </c>
      <c r="G256" s="53"/>
      <c r="H256" s="614">
        <f>SUM(H257)</f>
        <v>0</v>
      </c>
    </row>
    <row r="257" spans="1:8" s="46" customFormat="1" ht="31.5" hidden="1" customHeight="1" x14ac:dyDescent="0.25">
      <c r="A257" s="77" t="s">
        <v>99</v>
      </c>
      <c r="B257" s="53" t="s">
        <v>27</v>
      </c>
      <c r="C257" s="53" t="s">
        <v>10</v>
      </c>
      <c r="D257" s="377" t="s">
        <v>248</v>
      </c>
      <c r="E257" s="378" t="s">
        <v>8</v>
      </c>
      <c r="F257" s="379" t="s">
        <v>741</v>
      </c>
      <c r="G257" s="53"/>
      <c r="H257" s="614">
        <f>SUM(H258:H260)</f>
        <v>0</v>
      </c>
    </row>
    <row r="258" spans="1:8" s="46" customFormat="1" ht="48" hidden="1" customHeight="1" x14ac:dyDescent="0.25">
      <c r="A258" s="129" t="s">
        <v>88</v>
      </c>
      <c r="B258" s="53" t="s">
        <v>27</v>
      </c>
      <c r="C258" s="53" t="s">
        <v>10</v>
      </c>
      <c r="D258" s="377" t="s">
        <v>248</v>
      </c>
      <c r="E258" s="378" t="s">
        <v>8</v>
      </c>
      <c r="F258" s="379" t="s">
        <v>741</v>
      </c>
      <c r="G258" s="53" t="s">
        <v>11</v>
      </c>
      <c r="H258" s="612">
        <f>SUM(прил6!I433)</f>
        <v>0</v>
      </c>
    </row>
    <row r="259" spans="1:8" s="46" customFormat="1" ht="15.75" hidden="1" customHeight="1" x14ac:dyDescent="0.25">
      <c r="A259" s="140" t="s">
        <v>89</v>
      </c>
      <c r="B259" s="53" t="s">
        <v>27</v>
      </c>
      <c r="C259" s="53" t="s">
        <v>10</v>
      </c>
      <c r="D259" s="380" t="s">
        <v>248</v>
      </c>
      <c r="E259" s="381" t="s">
        <v>8</v>
      </c>
      <c r="F259" s="382" t="s">
        <v>741</v>
      </c>
      <c r="G259" s="2" t="s">
        <v>14</v>
      </c>
      <c r="H259" s="613">
        <f>SUM(прил6!I434)</f>
        <v>0</v>
      </c>
    </row>
    <row r="260" spans="1:8" s="46" customFormat="1" ht="15.75" hidden="1" customHeight="1" x14ac:dyDescent="0.25">
      <c r="A260" s="77" t="s">
        <v>16</v>
      </c>
      <c r="B260" s="53" t="s">
        <v>27</v>
      </c>
      <c r="C260" s="53" t="s">
        <v>10</v>
      </c>
      <c r="D260" s="380" t="s">
        <v>248</v>
      </c>
      <c r="E260" s="381" t="s">
        <v>8</v>
      </c>
      <c r="F260" s="382" t="s">
        <v>741</v>
      </c>
      <c r="G260" s="2" t="s">
        <v>15</v>
      </c>
      <c r="H260" s="613">
        <f>SUM(прил6!I435)</f>
        <v>0</v>
      </c>
    </row>
    <row r="261" spans="1:8" ht="35.25" hidden="1" customHeight="1" x14ac:dyDescent="0.25">
      <c r="A261" s="36" t="s">
        <v>158</v>
      </c>
      <c r="B261" s="37" t="s">
        <v>27</v>
      </c>
      <c r="C261" s="37" t="s">
        <v>10</v>
      </c>
      <c r="D261" s="334" t="s">
        <v>774</v>
      </c>
      <c r="E261" s="335" t="s">
        <v>706</v>
      </c>
      <c r="F261" s="336" t="s">
        <v>707</v>
      </c>
      <c r="G261" s="37"/>
      <c r="H261" s="611">
        <f>SUM(H262+H280+H286)</f>
        <v>0</v>
      </c>
    </row>
    <row r="262" spans="1:8" ht="50.25" hidden="1" customHeight="1" x14ac:dyDescent="0.25">
      <c r="A262" s="3" t="s">
        <v>159</v>
      </c>
      <c r="B262" s="2" t="s">
        <v>27</v>
      </c>
      <c r="C262" s="2" t="s">
        <v>10</v>
      </c>
      <c r="D262" s="337" t="s">
        <v>241</v>
      </c>
      <c r="E262" s="338" t="s">
        <v>706</v>
      </c>
      <c r="F262" s="339" t="s">
        <v>707</v>
      </c>
      <c r="G262" s="2"/>
      <c r="H262" s="614">
        <f>SUM(H263)</f>
        <v>0</v>
      </c>
    </row>
    <row r="263" spans="1:8" ht="17.25" hidden="1" customHeight="1" x14ac:dyDescent="0.25">
      <c r="A263" s="397" t="s">
        <v>788</v>
      </c>
      <c r="B263" s="2" t="s">
        <v>27</v>
      </c>
      <c r="C263" s="2" t="s">
        <v>10</v>
      </c>
      <c r="D263" s="337" t="s">
        <v>241</v>
      </c>
      <c r="E263" s="338" t="s">
        <v>10</v>
      </c>
      <c r="F263" s="339" t="s">
        <v>707</v>
      </c>
      <c r="G263" s="2"/>
      <c r="H263" s="614">
        <f>SUM(H264+H267+H270+H272+H274+H276)</f>
        <v>0</v>
      </c>
    </row>
    <row r="264" spans="1:8" ht="82.5" hidden="1" customHeight="1" x14ac:dyDescent="0.25">
      <c r="A264" s="61" t="s">
        <v>162</v>
      </c>
      <c r="B264" s="2" t="s">
        <v>27</v>
      </c>
      <c r="C264" s="2" t="s">
        <v>10</v>
      </c>
      <c r="D264" s="337" t="s">
        <v>241</v>
      </c>
      <c r="E264" s="338" t="s">
        <v>10</v>
      </c>
      <c r="F264" s="339" t="s">
        <v>778</v>
      </c>
      <c r="G264" s="2"/>
      <c r="H264" s="614">
        <f>SUM(H265:H266)</f>
        <v>0</v>
      </c>
    </row>
    <row r="265" spans="1:8" ht="48" hidden="1" customHeight="1" x14ac:dyDescent="0.25">
      <c r="A265" s="109" t="s">
        <v>88</v>
      </c>
      <c r="B265" s="2" t="s">
        <v>27</v>
      </c>
      <c r="C265" s="2" t="s">
        <v>10</v>
      </c>
      <c r="D265" s="337" t="s">
        <v>241</v>
      </c>
      <c r="E265" s="338" t="s">
        <v>10</v>
      </c>
      <c r="F265" s="339" t="s">
        <v>778</v>
      </c>
      <c r="G265" s="2" t="s">
        <v>11</v>
      </c>
      <c r="H265" s="612">
        <f>SUM(прил6!I320)</f>
        <v>0</v>
      </c>
    </row>
    <row r="266" spans="1:8" ht="16.5" hidden="1" customHeight="1" x14ac:dyDescent="0.25">
      <c r="A266" s="101" t="s">
        <v>89</v>
      </c>
      <c r="B266" s="2" t="s">
        <v>27</v>
      </c>
      <c r="C266" s="2" t="s">
        <v>10</v>
      </c>
      <c r="D266" s="337" t="s">
        <v>241</v>
      </c>
      <c r="E266" s="338" t="s">
        <v>10</v>
      </c>
      <c r="F266" s="339" t="s">
        <v>778</v>
      </c>
      <c r="G266" s="2" t="s">
        <v>14</v>
      </c>
      <c r="H266" s="612">
        <f>SUM(прил6!I321)</f>
        <v>0</v>
      </c>
    </row>
    <row r="267" spans="1:8" ht="32.25" hidden="1" customHeight="1" x14ac:dyDescent="0.25">
      <c r="A267" s="398" t="s">
        <v>781</v>
      </c>
      <c r="B267" s="2" t="s">
        <v>27</v>
      </c>
      <c r="C267" s="2" t="s">
        <v>10</v>
      </c>
      <c r="D267" s="337" t="s">
        <v>241</v>
      </c>
      <c r="E267" s="338" t="s">
        <v>10</v>
      </c>
      <c r="F267" s="339" t="s">
        <v>782</v>
      </c>
      <c r="G267" s="2"/>
      <c r="H267" s="614">
        <f>SUM(H268:H269)</f>
        <v>0</v>
      </c>
    </row>
    <row r="268" spans="1:8" ht="49.5" hidden="1" customHeight="1" x14ac:dyDescent="0.25">
      <c r="A268" s="109" t="s">
        <v>88</v>
      </c>
      <c r="B268" s="2" t="s">
        <v>27</v>
      </c>
      <c r="C268" s="2" t="s">
        <v>10</v>
      </c>
      <c r="D268" s="337" t="s">
        <v>241</v>
      </c>
      <c r="E268" s="338" t="s">
        <v>10</v>
      </c>
      <c r="F268" s="339" t="s">
        <v>782</v>
      </c>
      <c r="G268" s="2" t="s">
        <v>11</v>
      </c>
      <c r="H268" s="612">
        <f>SUM(прил6!I323)</f>
        <v>0</v>
      </c>
    </row>
    <row r="269" spans="1:8" ht="16.5" hidden="1" customHeight="1" x14ac:dyDescent="0.25">
      <c r="A269" s="77" t="s">
        <v>38</v>
      </c>
      <c r="B269" s="2" t="s">
        <v>27</v>
      </c>
      <c r="C269" s="2" t="s">
        <v>10</v>
      </c>
      <c r="D269" s="337" t="s">
        <v>241</v>
      </c>
      <c r="E269" s="338" t="s">
        <v>10</v>
      </c>
      <c r="F269" s="339" t="s">
        <v>782</v>
      </c>
      <c r="G269" s="390" t="s">
        <v>37</v>
      </c>
      <c r="H269" s="612">
        <f>SUM(прил6!I324)</f>
        <v>0</v>
      </c>
    </row>
    <row r="270" spans="1:8" ht="16.5" hidden="1" customHeight="1" x14ac:dyDescent="0.25">
      <c r="A270" s="77" t="s">
        <v>848</v>
      </c>
      <c r="B270" s="2" t="s">
        <v>27</v>
      </c>
      <c r="C270" s="2" t="s">
        <v>10</v>
      </c>
      <c r="D270" s="337" t="s">
        <v>241</v>
      </c>
      <c r="E270" s="338" t="s">
        <v>10</v>
      </c>
      <c r="F270" s="339" t="s">
        <v>779</v>
      </c>
      <c r="G270" s="2"/>
      <c r="H270" s="614">
        <f>SUM(H271)</f>
        <v>0</v>
      </c>
    </row>
    <row r="271" spans="1:8" ht="18.75" hidden="1" customHeight="1" x14ac:dyDescent="0.25">
      <c r="A271" s="286" t="s">
        <v>89</v>
      </c>
      <c r="B271" s="72" t="s">
        <v>27</v>
      </c>
      <c r="C271" s="53" t="s">
        <v>10</v>
      </c>
      <c r="D271" s="377" t="s">
        <v>241</v>
      </c>
      <c r="E271" s="378" t="s">
        <v>10</v>
      </c>
      <c r="F271" s="379" t="s">
        <v>779</v>
      </c>
      <c r="G271" s="53" t="s">
        <v>14</v>
      </c>
      <c r="H271" s="612">
        <f>SUM(прил6!I326)</f>
        <v>0</v>
      </c>
    </row>
    <row r="272" spans="1:8" ht="48.75" hidden="1" customHeight="1" x14ac:dyDescent="0.25">
      <c r="A272" s="399" t="s">
        <v>783</v>
      </c>
      <c r="B272" s="53" t="s">
        <v>27</v>
      </c>
      <c r="C272" s="53" t="s">
        <v>10</v>
      </c>
      <c r="D272" s="377" t="s">
        <v>241</v>
      </c>
      <c r="E272" s="378" t="s">
        <v>10</v>
      </c>
      <c r="F272" s="379" t="s">
        <v>784</v>
      </c>
      <c r="G272" s="53"/>
      <c r="H272" s="614">
        <f>SUM(H273)</f>
        <v>0</v>
      </c>
    </row>
    <row r="273" spans="1:8" ht="18.75" hidden="1" customHeight="1" x14ac:dyDescent="0.25">
      <c r="A273" s="286" t="s">
        <v>89</v>
      </c>
      <c r="B273" s="72" t="s">
        <v>27</v>
      </c>
      <c r="C273" s="53" t="s">
        <v>10</v>
      </c>
      <c r="D273" s="377" t="s">
        <v>241</v>
      </c>
      <c r="E273" s="378" t="s">
        <v>10</v>
      </c>
      <c r="F273" s="379" t="s">
        <v>784</v>
      </c>
      <c r="G273" s="53" t="s">
        <v>14</v>
      </c>
      <c r="H273" s="612">
        <f>SUM(прил6!I328)</f>
        <v>0</v>
      </c>
    </row>
    <row r="274" spans="1:8" ht="17.25" hidden="1" customHeight="1" x14ac:dyDescent="0.25">
      <c r="A274" s="116" t="s">
        <v>484</v>
      </c>
      <c r="B274" s="5" t="s">
        <v>27</v>
      </c>
      <c r="C274" s="5" t="s">
        <v>10</v>
      </c>
      <c r="D274" s="337" t="s">
        <v>241</v>
      </c>
      <c r="E274" s="338" t="s">
        <v>10</v>
      </c>
      <c r="F274" s="339" t="s">
        <v>780</v>
      </c>
      <c r="G274" s="2"/>
      <c r="H274" s="614">
        <f>SUM(H275)</f>
        <v>0</v>
      </c>
    </row>
    <row r="275" spans="1:8" ht="48" hidden="1" customHeight="1" x14ac:dyDescent="0.25">
      <c r="A275" s="109" t="s">
        <v>88</v>
      </c>
      <c r="B275" s="5" t="s">
        <v>27</v>
      </c>
      <c r="C275" s="5" t="s">
        <v>10</v>
      </c>
      <c r="D275" s="337" t="s">
        <v>241</v>
      </c>
      <c r="E275" s="338" t="s">
        <v>10</v>
      </c>
      <c r="F275" s="339" t="s">
        <v>780</v>
      </c>
      <c r="G275" s="2" t="s">
        <v>11</v>
      </c>
      <c r="H275" s="612">
        <f>SUM(прил6!I330)</f>
        <v>0</v>
      </c>
    </row>
    <row r="276" spans="1:8" ht="33" hidden="1" customHeight="1" x14ac:dyDescent="0.25">
      <c r="A276" s="3" t="s">
        <v>99</v>
      </c>
      <c r="B276" s="5" t="s">
        <v>27</v>
      </c>
      <c r="C276" s="5" t="s">
        <v>10</v>
      </c>
      <c r="D276" s="337" t="s">
        <v>241</v>
      </c>
      <c r="E276" s="338" t="s">
        <v>10</v>
      </c>
      <c r="F276" s="339" t="s">
        <v>741</v>
      </c>
      <c r="G276" s="2"/>
      <c r="H276" s="614">
        <f>SUM(H277:H279)</f>
        <v>0</v>
      </c>
    </row>
    <row r="277" spans="1:8" ht="49.5" hidden="1" customHeight="1" x14ac:dyDescent="0.25">
      <c r="A277" s="109" t="s">
        <v>88</v>
      </c>
      <c r="B277" s="5" t="s">
        <v>27</v>
      </c>
      <c r="C277" s="5" t="s">
        <v>10</v>
      </c>
      <c r="D277" s="337" t="s">
        <v>241</v>
      </c>
      <c r="E277" s="338" t="s">
        <v>10</v>
      </c>
      <c r="F277" s="339" t="s">
        <v>741</v>
      </c>
      <c r="G277" s="2" t="s">
        <v>11</v>
      </c>
      <c r="H277" s="613">
        <f>SUM(прил6!I332)</f>
        <v>0</v>
      </c>
    </row>
    <row r="278" spans="1:8" ht="18" hidden="1" customHeight="1" x14ac:dyDescent="0.25">
      <c r="A278" s="101" t="s">
        <v>89</v>
      </c>
      <c r="B278" s="5" t="s">
        <v>27</v>
      </c>
      <c r="C278" s="5" t="s">
        <v>10</v>
      </c>
      <c r="D278" s="337" t="s">
        <v>241</v>
      </c>
      <c r="E278" s="338" t="s">
        <v>10</v>
      </c>
      <c r="F278" s="339" t="s">
        <v>741</v>
      </c>
      <c r="G278" s="2" t="s">
        <v>14</v>
      </c>
      <c r="H278" s="613">
        <f>SUM(прил6!I333)</f>
        <v>0</v>
      </c>
    </row>
    <row r="279" spans="1:8" ht="16.5" hidden="1" customHeight="1" x14ac:dyDescent="0.25">
      <c r="A279" s="3" t="s">
        <v>16</v>
      </c>
      <c r="B279" s="53" t="s">
        <v>27</v>
      </c>
      <c r="C279" s="53" t="s">
        <v>10</v>
      </c>
      <c r="D279" s="377" t="s">
        <v>241</v>
      </c>
      <c r="E279" s="378" t="s">
        <v>10</v>
      </c>
      <c r="F279" s="379" t="s">
        <v>741</v>
      </c>
      <c r="G279" s="53" t="s">
        <v>15</v>
      </c>
      <c r="H279" s="613">
        <f>SUM(прил6!I334)</f>
        <v>0</v>
      </c>
    </row>
    <row r="280" spans="1:8" s="46" customFormat="1" ht="48" hidden="1" customHeight="1" x14ac:dyDescent="0.25">
      <c r="A280" s="3" t="s">
        <v>163</v>
      </c>
      <c r="B280" s="53" t="s">
        <v>27</v>
      </c>
      <c r="C280" s="53" t="s">
        <v>10</v>
      </c>
      <c r="D280" s="377" t="s">
        <v>242</v>
      </c>
      <c r="E280" s="378" t="s">
        <v>706</v>
      </c>
      <c r="F280" s="379" t="s">
        <v>707</v>
      </c>
      <c r="G280" s="53"/>
      <c r="H280" s="614">
        <f>SUM(H281)</f>
        <v>0</v>
      </c>
    </row>
    <row r="281" spans="1:8" s="46" customFormat="1" ht="33" hidden="1" customHeight="1" x14ac:dyDescent="0.25">
      <c r="A281" s="3" t="s">
        <v>792</v>
      </c>
      <c r="B281" s="53" t="s">
        <v>27</v>
      </c>
      <c r="C281" s="53" t="s">
        <v>10</v>
      </c>
      <c r="D281" s="377" t="s">
        <v>242</v>
      </c>
      <c r="E281" s="378" t="s">
        <v>8</v>
      </c>
      <c r="F281" s="379" t="s">
        <v>707</v>
      </c>
      <c r="G281" s="53"/>
      <c r="H281" s="614">
        <f>SUM(H282)</f>
        <v>0</v>
      </c>
    </row>
    <row r="282" spans="1:8" s="46" customFormat="1" ht="32.25" hidden="1" customHeight="1" x14ac:dyDescent="0.25">
      <c r="A282" s="3" t="s">
        <v>99</v>
      </c>
      <c r="B282" s="53" t="s">
        <v>27</v>
      </c>
      <c r="C282" s="53" t="s">
        <v>10</v>
      </c>
      <c r="D282" s="377" t="s">
        <v>242</v>
      </c>
      <c r="E282" s="378" t="s">
        <v>8</v>
      </c>
      <c r="F282" s="379" t="s">
        <v>741</v>
      </c>
      <c r="G282" s="53"/>
      <c r="H282" s="614">
        <f>SUM(H283:H285)</f>
        <v>0</v>
      </c>
    </row>
    <row r="283" spans="1:8" s="46" customFormat="1" ht="49.5" hidden="1" customHeight="1" x14ac:dyDescent="0.25">
      <c r="A283" s="109" t="s">
        <v>88</v>
      </c>
      <c r="B283" s="53" t="s">
        <v>27</v>
      </c>
      <c r="C283" s="53" t="s">
        <v>10</v>
      </c>
      <c r="D283" s="377" t="s">
        <v>242</v>
      </c>
      <c r="E283" s="378" t="s">
        <v>8</v>
      </c>
      <c r="F283" s="379" t="s">
        <v>741</v>
      </c>
      <c r="G283" s="53" t="s">
        <v>11</v>
      </c>
      <c r="H283" s="612">
        <f>SUM(прил6!I338)</f>
        <v>0</v>
      </c>
    </row>
    <row r="284" spans="1:8" s="46" customFormat="1" ht="17.25" hidden="1" customHeight="1" x14ac:dyDescent="0.25">
      <c r="A284" s="114" t="s">
        <v>89</v>
      </c>
      <c r="B284" s="53" t="s">
        <v>27</v>
      </c>
      <c r="C284" s="53" t="s">
        <v>10</v>
      </c>
      <c r="D284" s="380" t="s">
        <v>242</v>
      </c>
      <c r="E284" s="381" t="s">
        <v>8</v>
      </c>
      <c r="F284" s="382" t="s">
        <v>741</v>
      </c>
      <c r="G284" s="2" t="s">
        <v>14</v>
      </c>
      <c r="H284" s="613">
        <f>SUM(прил6!I339)</f>
        <v>0</v>
      </c>
    </row>
    <row r="285" spans="1:8" s="46" customFormat="1" ht="15.75" hidden="1" customHeight="1" x14ac:dyDescent="0.25">
      <c r="A285" s="3" t="s">
        <v>16</v>
      </c>
      <c r="B285" s="53" t="s">
        <v>27</v>
      </c>
      <c r="C285" s="53" t="s">
        <v>10</v>
      </c>
      <c r="D285" s="380" t="s">
        <v>242</v>
      </c>
      <c r="E285" s="381" t="s">
        <v>8</v>
      </c>
      <c r="F285" s="382" t="s">
        <v>741</v>
      </c>
      <c r="G285" s="2" t="s">
        <v>15</v>
      </c>
      <c r="H285" s="613">
        <f>SUM(прил6!I340)</f>
        <v>0</v>
      </c>
    </row>
    <row r="286" spans="1:8" ht="69" hidden="1" customHeight="1" x14ac:dyDescent="0.25">
      <c r="A286" s="98" t="s">
        <v>164</v>
      </c>
      <c r="B286" s="53" t="s">
        <v>27</v>
      </c>
      <c r="C286" s="53" t="s">
        <v>10</v>
      </c>
      <c r="D286" s="377" t="s">
        <v>243</v>
      </c>
      <c r="E286" s="378" t="s">
        <v>706</v>
      </c>
      <c r="F286" s="379" t="s">
        <v>707</v>
      </c>
      <c r="G286" s="53"/>
      <c r="H286" s="614">
        <f>SUM(H287)</f>
        <v>0</v>
      </c>
    </row>
    <row r="287" spans="1:8" ht="33" hidden="1" customHeight="1" x14ac:dyDescent="0.25">
      <c r="A287" s="395" t="s">
        <v>785</v>
      </c>
      <c r="B287" s="53" t="s">
        <v>27</v>
      </c>
      <c r="C287" s="53" t="s">
        <v>10</v>
      </c>
      <c r="D287" s="377" t="s">
        <v>243</v>
      </c>
      <c r="E287" s="378" t="s">
        <v>8</v>
      </c>
      <c r="F287" s="379" t="s">
        <v>707</v>
      </c>
      <c r="G287" s="53"/>
      <c r="H287" s="614">
        <f>SUM(H288)</f>
        <v>0</v>
      </c>
    </row>
    <row r="288" spans="1:8" ht="17.25" hidden="1" customHeight="1" x14ac:dyDescent="0.25">
      <c r="A288" s="103" t="s">
        <v>786</v>
      </c>
      <c r="B288" s="53" t="s">
        <v>27</v>
      </c>
      <c r="C288" s="53" t="s">
        <v>10</v>
      </c>
      <c r="D288" s="377" t="s">
        <v>243</v>
      </c>
      <c r="E288" s="378" t="s">
        <v>8</v>
      </c>
      <c r="F288" s="379" t="s">
        <v>787</v>
      </c>
      <c r="G288" s="53"/>
      <c r="H288" s="614">
        <f>SUM(H289)</f>
        <v>0</v>
      </c>
    </row>
    <row r="289" spans="1:8" ht="17.25" hidden="1" customHeight="1" x14ac:dyDescent="0.25">
      <c r="A289" s="101" t="s">
        <v>89</v>
      </c>
      <c r="B289" s="2" t="s">
        <v>27</v>
      </c>
      <c r="C289" s="2" t="s">
        <v>10</v>
      </c>
      <c r="D289" s="337" t="s">
        <v>243</v>
      </c>
      <c r="E289" s="338" t="s">
        <v>8</v>
      </c>
      <c r="F289" s="339" t="s">
        <v>787</v>
      </c>
      <c r="G289" s="2" t="s">
        <v>14</v>
      </c>
      <c r="H289" s="612">
        <f>SUM(прил6!I344)</f>
        <v>0</v>
      </c>
    </row>
    <row r="290" spans="1:8" s="82" customFormat="1" ht="33" hidden="1" customHeight="1" x14ac:dyDescent="0.25">
      <c r="A290" s="95" t="s">
        <v>129</v>
      </c>
      <c r="B290" s="37" t="s">
        <v>27</v>
      </c>
      <c r="C290" s="37" t="s">
        <v>10</v>
      </c>
      <c r="D290" s="334" t="s">
        <v>722</v>
      </c>
      <c r="E290" s="335" t="s">
        <v>706</v>
      </c>
      <c r="F290" s="336" t="s">
        <v>707</v>
      </c>
      <c r="G290" s="37"/>
      <c r="H290" s="611">
        <f>SUM(H291)</f>
        <v>0</v>
      </c>
    </row>
    <row r="291" spans="1:8" s="82" customFormat="1" ht="63.75" hidden="1" customHeight="1" x14ac:dyDescent="0.25">
      <c r="A291" s="98" t="s">
        <v>165</v>
      </c>
      <c r="B291" s="44" t="s">
        <v>27</v>
      </c>
      <c r="C291" s="44" t="s">
        <v>10</v>
      </c>
      <c r="D291" s="380" t="s">
        <v>244</v>
      </c>
      <c r="E291" s="381" t="s">
        <v>706</v>
      </c>
      <c r="F291" s="382" t="s">
        <v>707</v>
      </c>
      <c r="G291" s="91"/>
      <c r="H291" s="619">
        <f>SUM(H292)</f>
        <v>0</v>
      </c>
    </row>
    <row r="292" spans="1:8" s="82" customFormat="1" ht="32.25" hidden="1" customHeight="1" x14ac:dyDescent="0.25">
      <c r="A292" s="98" t="s">
        <v>789</v>
      </c>
      <c r="B292" s="44" t="s">
        <v>27</v>
      </c>
      <c r="C292" s="44" t="s">
        <v>10</v>
      </c>
      <c r="D292" s="380" t="s">
        <v>244</v>
      </c>
      <c r="E292" s="381" t="s">
        <v>8</v>
      </c>
      <c r="F292" s="382" t="s">
        <v>707</v>
      </c>
      <c r="G292" s="91"/>
      <c r="H292" s="619">
        <f>SUM(H293)</f>
        <v>0</v>
      </c>
    </row>
    <row r="293" spans="1:8" s="46" customFormat="1" ht="32.25" hidden="1" customHeight="1" x14ac:dyDescent="0.25">
      <c r="A293" s="89" t="s">
        <v>166</v>
      </c>
      <c r="B293" s="44" t="s">
        <v>27</v>
      </c>
      <c r="C293" s="44" t="s">
        <v>10</v>
      </c>
      <c r="D293" s="380" t="s">
        <v>244</v>
      </c>
      <c r="E293" s="381" t="s">
        <v>8</v>
      </c>
      <c r="F293" s="382" t="s">
        <v>790</v>
      </c>
      <c r="G293" s="91"/>
      <c r="H293" s="619">
        <f>SUM(H294)</f>
        <v>0</v>
      </c>
    </row>
    <row r="294" spans="1:8" s="46" customFormat="1" ht="15.75" hidden="1" customHeight="1" x14ac:dyDescent="0.25">
      <c r="A294" s="117" t="s">
        <v>89</v>
      </c>
      <c r="B294" s="44" t="s">
        <v>27</v>
      </c>
      <c r="C294" s="44" t="s">
        <v>10</v>
      </c>
      <c r="D294" s="380" t="s">
        <v>244</v>
      </c>
      <c r="E294" s="381" t="s">
        <v>8</v>
      </c>
      <c r="F294" s="382" t="s">
        <v>790</v>
      </c>
      <c r="G294" s="91" t="s">
        <v>14</v>
      </c>
      <c r="H294" s="620">
        <f>SUM(прил6!I349)</f>
        <v>0</v>
      </c>
    </row>
    <row r="295" spans="1:8" s="46" customFormat="1" ht="48.75" hidden="1" customHeight="1" x14ac:dyDescent="0.25">
      <c r="A295" s="95" t="s">
        <v>147</v>
      </c>
      <c r="B295" s="37" t="s">
        <v>27</v>
      </c>
      <c r="C295" s="51" t="s">
        <v>10</v>
      </c>
      <c r="D295" s="346" t="s">
        <v>220</v>
      </c>
      <c r="E295" s="347" t="s">
        <v>706</v>
      </c>
      <c r="F295" s="348" t="s">
        <v>707</v>
      </c>
      <c r="G295" s="37"/>
      <c r="H295" s="611">
        <f>SUM(H296)</f>
        <v>0</v>
      </c>
    </row>
    <row r="296" spans="1:8" s="46" customFormat="1" ht="81.75" hidden="1" customHeight="1" x14ac:dyDescent="0.25">
      <c r="A296" s="98" t="s">
        <v>161</v>
      </c>
      <c r="B296" s="2" t="s">
        <v>27</v>
      </c>
      <c r="C296" s="44" t="s">
        <v>10</v>
      </c>
      <c r="D296" s="380" t="s">
        <v>222</v>
      </c>
      <c r="E296" s="381" t="s">
        <v>706</v>
      </c>
      <c r="F296" s="382" t="s">
        <v>707</v>
      </c>
      <c r="G296" s="2"/>
      <c r="H296" s="614">
        <f>SUM(H297)</f>
        <v>0</v>
      </c>
    </row>
    <row r="297" spans="1:8" s="46" customFormat="1" ht="48.75" hidden="1" customHeight="1" x14ac:dyDescent="0.25">
      <c r="A297" s="98" t="s">
        <v>727</v>
      </c>
      <c r="B297" s="2" t="s">
        <v>27</v>
      </c>
      <c r="C297" s="44" t="s">
        <v>10</v>
      </c>
      <c r="D297" s="380" t="s">
        <v>222</v>
      </c>
      <c r="E297" s="381" t="s">
        <v>8</v>
      </c>
      <c r="F297" s="382" t="s">
        <v>707</v>
      </c>
      <c r="G297" s="2"/>
      <c r="H297" s="614">
        <f>SUM(H298)</f>
        <v>0</v>
      </c>
    </row>
    <row r="298" spans="1:8" s="46" customFormat="1" ht="15.75" hidden="1" customHeight="1" x14ac:dyDescent="0.25">
      <c r="A298" s="3" t="s">
        <v>114</v>
      </c>
      <c r="B298" s="2" t="s">
        <v>27</v>
      </c>
      <c r="C298" s="44" t="s">
        <v>10</v>
      </c>
      <c r="D298" s="380" t="s">
        <v>222</v>
      </c>
      <c r="E298" s="381" t="s">
        <v>8</v>
      </c>
      <c r="F298" s="382" t="s">
        <v>728</v>
      </c>
      <c r="G298" s="2"/>
      <c r="H298" s="614">
        <f>SUM(H299)</f>
        <v>0</v>
      </c>
    </row>
    <row r="299" spans="1:8" s="46" customFormat="1" ht="15.75" hidden="1" customHeight="1" x14ac:dyDescent="0.25">
      <c r="A299" s="101" t="s">
        <v>89</v>
      </c>
      <c r="B299" s="2" t="s">
        <v>27</v>
      </c>
      <c r="C299" s="44" t="s">
        <v>10</v>
      </c>
      <c r="D299" s="380" t="s">
        <v>222</v>
      </c>
      <c r="E299" s="381" t="s">
        <v>8</v>
      </c>
      <c r="F299" s="382" t="s">
        <v>728</v>
      </c>
      <c r="G299" s="2" t="s">
        <v>14</v>
      </c>
      <c r="H299" s="613">
        <f>SUM(прил6!I354)</f>
        <v>0</v>
      </c>
    </row>
    <row r="300" spans="1:8" ht="15.75" hidden="1" x14ac:dyDescent="0.25">
      <c r="A300" s="111" t="s">
        <v>847</v>
      </c>
      <c r="B300" s="29" t="s">
        <v>27</v>
      </c>
      <c r="C300" s="29" t="s">
        <v>27</v>
      </c>
      <c r="D300" s="331"/>
      <c r="E300" s="332"/>
      <c r="F300" s="333"/>
      <c r="G300" s="28"/>
      <c r="H300" s="621">
        <f>SUM(H301,H311)</f>
        <v>85540</v>
      </c>
    </row>
    <row r="301" spans="1:8" ht="63" hidden="1" x14ac:dyDescent="0.25">
      <c r="A301" s="95" t="s">
        <v>169</v>
      </c>
      <c r="B301" s="37" t="s">
        <v>27</v>
      </c>
      <c r="C301" s="37" t="s">
        <v>27</v>
      </c>
      <c r="D301" s="334" t="s">
        <v>793</v>
      </c>
      <c r="E301" s="335" t="s">
        <v>706</v>
      </c>
      <c r="F301" s="336" t="s">
        <v>707</v>
      </c>
      <c r="G301" s="37"/>
      <c r="H301" s="611">
        <f>SUM(H302,H306)</f>
        <v>0</v>
      </c>
    </row>
    <row r="302" spans="1:8" ht="81.75" hidden="1" customHeight="1" x14ac:dyDescent="0.25">
      <c r="A302" s="65" t="s">
        <v>170</v>
      </c>
      <c r="B302" s="53" t="s">
        <v>27</v>
      </c>
      <c r="C302" s="53" t="s">
        <v>27</v>
      </c>
      <c r="D302" s="377" t="s">
        <v>249</v>
      </c>
      <c r="E302" s="378" t="s">
        <v>706</v>
      </c>
      <c r="F302" s="379" t="s">
        <v>707</v>
      </c>
      <c r="G302" s="53"/>
      <c r="H302" s="614">
        <f>SUM(H303)</f>
        <v>0</v>
      </c>
    </row>
    <row r="303" spans="1:8" ht="33" hidden="1" customHeight="1" x14ac:dyDescent="0.25">
      <c r="A303" s="65" t="s">
        <v>794</v>
      </c>
      <c r="B303" s="53" t="s">
        <v>27</v>
      </c>
      <c r="C303" s="53" t="s">
        <v>27</v>
      </c>
      <c r="D303" s="377" t="s">
        <v>249</v>
      </c>
      <c r="E303" s="378" t="s">
        <v>8</v>
      </c>
      <c r="F303" s="379" t="s">
        <v>707</v>
      </c>
      <c r="G303" s="53"/>
      <c r="H303" s="614">
        <f>SUM(H304)</f>
        <v>0</v>
      </c>
    </row>
    <row r="304" spans="1:8" ht="15.75" hidden="1" x14ac:dyDescent="0.25">
      <c r="A304" s="3" t="s">
        <v>100</v>
      </c>
      <c r="B304" s="53" t="s">
        <v>27</v>
      </c>
      <c r="C304" s="53" t="s">
        <v>27</v>
      </c>
      <c r="D304" s="377" t="s">
        <v>249</v>
      </c>
      <c r="E304" s="378" t="s">
        <v>8</v>
      </c>
      <c r="F304" s="379" t="s">
        <v>795</v>
      </c>
      <c r="G304" s="53"/>
      <c r="H304" s="614">
        <f>SUM(H305)</f>
        <v>0</v>
      </c>
    </row>
    <row r="305" spans="1:8" ht="15.75" hidden="1" x14ac:dyDescent="0.25">
      <c r="A305" s="101" t="s">
        <v>89</v>
      </c>
      <c r="B305" s="53" t="s">
        <v>27</v>
      </c>
      <c r="C305" s="53" t="s">
        <v>27</v>
      </c>
      <c r="D305" s="377" t="s">
        <v>249</v>
      </c>
      <c r="E305" s="378" t="s">
        <v>8</v>
      </c>
      <c r="F305" s="379" t="s">
        <v>795</v>
      </c>
      <c r="G305" s="53" t="s">
        <v>14</v>
      </c>
      <c r="H305" s="612">
        <f>SUM(прил6!I441)</f>
        <v>0</v>
      </c>
    </row>
    <row r="306" spans="1:8" ht="64.5" hidden="1" customHeight="1" x14ac:dyDescent="0.25">
      <c r="A306" s="98" t="s">
        <v>171</v>
      </c>
      <c r="B306" s="53" t="s">
        <v>27</v>
      </c>
      <c r="C306" s="53" t="s">
        <v>27</v>
      </c>
      <c r="D306" s="377" t="s">
        <v>245</v>
      </c>
      <c r="E306" s="378" t="s">
        <v>706</v>
      </c>
      <c r="F306" s="379" t="s">
        <v>707</v>
      </c>
      <c r="G306" s="53"/>
      <c r="H306" s="614">
        <f>SUM(H307)</f>
        <v>0</v>
      </c>
    </row>
    <row r="307" spans="1:8" ht="32.25" hidden="1" customHeight="1" x14ac:dyDescent="0.25">
      <c r="A307" s="98" t="s">
        <v>796</v>
      </c>
      <c r="B307" s="53" t="s">
        <v>27</v>
      </c>
      <c r="C307" s="53" t="s">
        <v>27</v>
      </c>
      <c r="D307" s="377" t="s">
        <v>245</v>
      </c>
      <c r="E307" s="378" t="s">
        <v>8</v>
      </c>
      <c r="F307" s="379" t="s">
        <v>707</v>
      </c>
      <c r="G307" s="53"/>
      <c r="H307" s="614">
        <f>SUM(H308)</f>
        <v>0</v>
      </c>
    </row>
    <row r="308" spans="1:8" ht="18.75" hidden="1" customHeight="1" x14ac:dyDescent="0.25">
      <c r="A308" s="109" t="s">
        <v>797</v>
      </c>
      <c r="B308" s="2" t="s">
        <v>27</v>
      </c>
      <c r="C308" s="2" t="s">
        <v>27</v>
      </c>
      <c r="D308" s="377" t="s">
        <v>245</v>
      </c>
      <c r="E308" s="338" t="s">
        <v>8</v>
      </c>
      <c r="F308" s="339" t="s">
        <v>798</v>
      </c>
      <c r="G308" s="2"/>
      <c r="H308" s="614">
        <f>SUM(H309:H310)</f>
        <v>0</v>
      </c>
    </row>
    <row r="309" spans="1:8" ht="15.75" hidden="1" x14ac:dyDescent="0.25">
      <c r="A309" s="101" t="s">
        <v>89</v>
      </c>
      <c r="B309" s="2" t="s">
        <v>27</v>
      </c>
      <c r="C309" s="2" t="s">
        <v>27</v>
      </c>
      <c r="D309" s="377" t="s">
        <v>245</v>
      </c>
      <c r="E309" s="338" t="s">
        <v>8</v>
      </c>
      <c r="F309" s="339" t="s">
        <v>798</v>
      </c>
      <c r="G309" s="2" t="s">
        <v>14</v>
      </c>
      <c r="H309" s="612">
        <f>SUM(прил6!I360+прил6!I445)</f>
        <v>0</v>
      </c>
    </row>
    <row r="310" spans="1:8" ht="15.75" hidden="1" x14ac:dyDescent="0.25">
      <c r="A310" s="77" t="s">
        <v>38</v>
      </c>
      <c r="B310" s="2" t="s">
        <v>27</v>
      </c>
      <c r="C310" s="2" t="s">
        <v>27</v>
      </c>
      <c r="D310" s="377" t="s">
        <v>245</v>
      </c>
      <c r="E310" s="338" t="s">
        <v>8</v>
      </c>
      <c r="F310" s="339" t="s">
        <v>798</v>
      </c>
      <c r="G310" s="2" t="s">
        <v>37</v>
      </c>
      <c r="H310" s="612">
        <f>SUM(прил6!I446)</f>
        <v>0</v>
      </c>
    </row>
    <row r="311" spans="1:8" s="82" customFormat="1" ht="33.75" hidden="1" customHeight="1" x14ac:dyDescent="0.25">
      <c r="A311" s="95" t="s">
        <v>129</v>
      </c>
      <c r="B311" s="37" t="s">
        <v>27</v>
      </c>
      <c r="C311" s="37" t="s">
        <v>27</v>
      </c>
      <c r="D311" s="334" t="s">
        <v>722</v>
      </c>
      <c r="E311" s="335" t="s">
        <v>706</v>
      </c>
      <c r="F311" s="336" t="s">
        <v>707</v>
      </c>
      <c r="G311" s="37"/>
      <c r="H311" s="611">
        <f>SUM(H312)</f>
        <v>85540</v>
      </c>
    </row>
    <row r="312" spans="1:8" s="82" customFormat="1" ht="47.25" hidden="1" customHeight="1" x14ac:dyDescent="0.25">
      <c r="A312" s="98" t="s">
        <v>165</v>
      </c>
      <c r="B312" s="44" t="s">
        <v>27</v>
      </c>
      <c r="C312" s="53" t="s">
        <v>27</v>
      </c>
      <c r="D312" s="377" t="s">
        <v>244</v>
      </c>
      <c r="E312" s="378" t="s">
        <v>706</v>
      </c>
      <c r="F312" s="379" t="s">
        <v>707</v>
      </c>
      <c r="G312" s="91"/>
      <c r="H312" s="619">
        <f>SUM(H313)</f>
        <v>85540</v>
      </c>
    </row>
    <row r="313" spans="1:8" s="82" customFormat="1" ht="32.25" hidden="1" customHeight="1" x14ac:dyDescent="0.25">
      <c r="A313" s="98" t="s">
        <v>789</v>
      </c>
      <c r="B313" s="44" t="s">
        <v>27</v>
      </c>
      <c r="C313" s="53" t="s">
        <v>27</v>
      </c>
      <c r="D313" s="377" t="s">
        <v>244</v>
      </c>
      <c r="E313" s="378" t="s">
        <v>8</v>
      </c>
      <c r="F313" s="379" t="s">
        <v>707</v>
      </c>
      <c r="G313" s="91"/>
      <c r="H313" s="619">
        <f>SUM(H314)</f>
        <v>85540</v>
      </c>
    </row>
    <row r="314" spans="1:8" s="46" customFormat="1" ht="32.25" hidden="1" customHeight="1" x14ac:dyDescent="0.25">
      <c r="A314" s="89" t="s">
        <v>166</v>
      </c>
      <c r="B314" s="44" t="s">
        <v>27</v>
      </c>
      <c r="C314" s="53" t="s">
        <v>27</v>
      </c>
      <c r="D314" s="377" t="s">
        <v>244</v>
      </c>
      <c r="E314" s="378" t="s">
        <v>8</v>
      </c>
      <c r="F314" s="379" t="s">
        <v>790</v>
      </c>
      <c r="G314" s="91"/>
      <c r="H314" s="619">
        <f>SUM(H315)</f>
        <v>85540</v>
      </c>
    </row>
    <row r="315" spans="1:8" s="46" customFormat="1" ht="15.75" hidden="1" customHeight="1" x14ac:dyDescent="0.25">
      <c r="A315" s="117" t="s">
        <v>89</v>
      </c>
      <c r="B315" s="53" t="s">
        <v>27</v>
      </c>
      <c r="C315" s="53" t="s">
        <v>27</v>
      </c>
      <c r="D315" s="377" t="s">
        <v>244</v>
      </c>
      <c r="E315" s="378" t="s">
        <v>8</v>
      </c>
      <c r="F315" s="379" t="s">
        <v>790</v>
      </c>
      <c r="G315" s="91" t="s">
        <v>14</v>
      </c>
      <c r="H315" s="620">
        <f>SUM(прил6!I451)</f>
        <v>85540</v>
      </c>
    </row>
    <row r="316" spans="1:8" ht="15.75" hidden="1" x14ac:dyDescent="0.25">
      <c r="A316" s="111" t="s">
        <v>29</v>
      </c>
      <c r="B316" s="29" t="s">
        <v>27</v>
      </c>
      <c r="C316" s="29" t="s">
        <v>30</v>
      </c>
      <c r="D316" s="331"/>
      <c r="E316" s="332"/>
      <c r="F316" s="333"/>
      <c r="G316" s="28"/>
      <c r="H316" s="621">
        <f>SUM(H322,H317,H334,H339)</f>
        <v>0</v>
      </c>
    </row>
    <row r="317" spans="1:8" s="82" customFormat="1" ht="32.25" hidden="1" customHeight="1" x14ac:dyDescent="0.25">
      <c r="A317" s="95" t="s">
        <v>127</v>
      </c>
      <c r="B317" s="37" t="s">
        <v>27</v>
      </c>
      <c r="C317" s="37" t="s">
        <v>30</v>
      </c>
      <c r="D317" s="334" t="s">
        <v>201</v>
      </c>
      <c r="E317" s="335" t="s">
        <v>706</v>
      </c>
      <c r="F317" s="336" t="s">
        <v>707</v>
      </c>
      <c r="G317" s="37"/>
      <c r="H317" s="611">
        <f>SUM(H318)</f>
        <v>0</v>
      </c>
    </row>
    <row r="318" spans="1:8" s="46" customFormat="1" ht="63.75" hidden="1" customHeight="1" x14ac:dyDescent="0.25">
      <c r="A318" s="89" t="s">
        <v>128</v>
      </c>
      <c r="B318" s="90" t="s">
        <v>27</v>
      </c>
      <c r="C318" s="44" t="s">
        <v>30</v>
      </c>
      <c r="D318" s="380" t="s">
        <v>234</v>
      </c>
      <c r="E318" s="381" t="s">
        <v>706</v>
      </c>
      <c r="F318" s="382" t="s">
        <v>707</v>
      </c>
      <c r="G318" s="91"/>
      <c r="H318" s="619">
        <f>SUM(H319)</f>
        <v>0</v>
      </c>
    </row>
    <row r="319" spans="1:8" s="46" customFormat="1" ht="33" hidden="1" customHeight="1" x14ac:dyDescent="0.25">
      <c r="A319" s="400" t="s">
        <v>714</v>
      </c>
      <c r="B319" s="90" t="s">
        <v>27</v>
      </c>
      <c r="C319" s="44" t="s">
        <v>30</v>
      </c>
      <c r="D319" s="380" t="s">
        <v>234</v>
      </c>
      <c r="E319" s="381" t="s">
        <v>8</v>
      </c>
      <c r="F319" s="382" t="s">
        <v>707</v>
      </c>
      <c r="G319" s="91"/>
      <c r="H319" s="619">
        <f>SUM(H320)</f>
        <v>0</v>
      </c>
    </row>
    <row r="320" spans="1:8" s="46" customFormat="1" ht="33.75" hidden="1" customHeight="1" x14ac:dyDescent="0.25">
      <c r="A320" s="103" t="s">
        <v>117</v>
      </c>
      <c r="B320" s="90" t="s">
        <v>27</v>
      </c>
      <c r="C320" s="44" t="s">
        <v>30</v>
      </c>
      <c r="D320" s="380" t="s">
        <v>234</v>
      </c>
      <c r="E320" s="381" t="s">
        <v>8</v>
      </c>
      <c r="F320" s="382" t="s">
        <v>716</v>
      </c>
      <c r="G320" s="2"/>
      <c r="H320" s="614">
        <f>SUM(H321)</f>
        <v>0</v>
      </c>
    </row>
    <row r="321" spans="1:8" s="46" customFormat="1" ht="15.75" hidden="1" customHeight="1" x14ac:dyDescent="0.25">
      <c r="A321" s="117" t="s">
        <v>89</v>
      </c>
      <c r="B321" s="90" t="s">
        <v>27</v>
      </c>
      <c r="C321" s="44" t="s">
        <v>30</v>
      </c>
      <c r="D321" s="380" t="s">
        <v>234</v>
      </c>
      <c r="E321" s="381" t="s">
        <v>8</v>
      </c>
      <c r="F321" s="382" t="s">
        <v>716</v>
      </c>
      <c r="G321" s="91" t="s">
        <v>14</v>
      </c>
      <c r="H321" s="620">
        <f>SUM(прил6!I366)</f>
        <v>0</v>
      </c>
    </row>
    <row r="322" spans="1:8" ht="36" hidden="1" customHeight="1" x14ac:dyDescent="0.25">
      <c r="A322" s="36" t="s">
        <v>158</v>
      </c>
      <c r="B322" s="37" t="s">
        <v>27</v>
      </c>
      <c r="C322" s="37" t="s">
        <v>30</v>
      </c>
      <c r="D322" s="334" t="s">
        <v>774</v>
      </c>
      <c r="E322" s="335" t="s">
        <v>706</v>
      </c>
      <c r="F322" s="336" t="s">
        <v>707</v>
      </c>
      <c r="G322" s="37"/>
      <c r="H322" s="611">
        <f>SUM(H323)</f>
        <v>0</v>
      </c>
    </row>
    <row r="323" spans="1:8" ht="49.5" hidden="1" customHeight="1" x14ac:dyDescent="0.25">
      <c r="A323" s="3" t="s">
        <v>172</v>
      </c>
      <c r="B323" s="2" t="s">
        <v>27</v>
      </c>
      <c r="C323" s="2" t="s">
        <v>30</v>
      </c>
      <c r="D323" s="337" t="s">
        <v>246</v>
      </c>
      <c r="E323" s="338" t="s">
        <v>706</v>
      </c>
      <c r="F323" s="339" t="s">
        <v>707</v>
      </c>
      <c r="G323" s="2"/>
      <c r="H323" s="614">
        <f>SUM(H324+H331)</f>
        <v>0</v>
      </c>
    </row>
    <row r="324" spans="1:8" ht="34.5" hidden="1" customHeight="1" x14ac:dyDescent="0.25">
      <c r="A324" s="3" t="s">
        <v>799</v>
      </c>
      <c r="B324" s="2" t="s">
        <v>27</v>
      </c>
      <c r="C324" s="2" t="s">
        <v>30</v>
      </c>
      <c r="D324" s="337" t="s">
        <v>246</v>
      </c>
      <c r="E324" s="338" t="s">
        <v>8</v>
      </c>
      <c r="F324" s="339" t="s">
        <v>707</v>
      </c>
      <c r="G324" s="2"/>
      <c r="H324" s="614">
        <f>SUM(H325+H327)</f>
        <v>0</v>
      </c>
    </row>
    <row r="325" spans="1:8" ht="33" hidden="1" customHeight="1" x14ac:dyDescent="0.25">
      <c r="A325" s="3" t="s">
        <v>173</v>
      </c>
      <c r="B325" s="2" t="s">
        <v>27</v>
      </c>
      <c r="C325" s="2" t="s">
        <v>30</v>
      </c>
      <c r="D325" s="337" t="s">
        <v>246</v>
      </c>
      <c r="E325" s="338" t="s">
        <v>8</v>
      </c>
      <c r="F325" s="339" t="s">
        <v>800</v>
      </c>
      <c r="G325" s="2"/>
      <c r="H325" s="614">
        <f>SUM(H326)</f>
        <v>0</v>
      </c>
    </row>
    <row r="326" spans="1:8" ht="47.25" hidden="1" x14ac:dyDescent="0.25">
      <c r="A326" s="109" t="s">
        <v>88</v>
      </c>
      <c r="B326" s="2" t="s">
        <v>27</v>
      </c>
      <c r="C326" s="2" t="s">
        <v>30</v>
      </c>
      <c r="D326" s="337" t="s">
        <v>246</v>
      </c>
      <c r="E326" s="338" t="s">
        <v>8</v>
      </c>
      <c r="F326" s="339" t="s">
        <v>800</v>
      </c>
      <c r="G326" s="2" t="s">
        <v>11</v>
      </c>
      <c r="H326" s="612">
        <f>SUM(прил6!I371)</f>
        <v>0</v>
      </c>
    </row>
    <row r="327" spans="1:8" ht="31.5" hidden="1" x14ac:dyDescent="0.25">
      <c r="A327" s="3" t="s">
        <v>99</v>
      </c>
      <c r="B327" s="53" t="s">
        <v>27</v>
      </c>
      <c r="C327" s="53" t="s">
        <v>30</v>
      </c>
      <c r="D327" s="377" t="s">
        <v>246</v>
      </c>
      <c r="E327" s="378" t="s">
        <v>8</v>
      </c>
      <c r="F327" s="379" t="s">
        <v>741</v>
      </c>
      <c r="G327" s="53"/>
      <c r="H327" s="614">
        <f>SUM(H328:H330)</f>
        <v>0</v>
      </c>
    </row>
    <row r="328" spans="1:8" ht="48" hidden="1" customHeight="1" x14ac:dyDescent="0.25">
      <c r="A328" s="109" t="s">
        <v>88</v>
      </c>
      <c r="B328" s="2" t="s">
        <v>27</v>
      </c>
      <c r="C328" s="2" t="s">
        <v>30</v>
      </c>
      <c r="D328" s="337" t="s">
        <v>246</v>
      </c>
      <c r="E328" s="338" t="s">
        <v>8</v>
      </c>
      <c r="F328" s="339" t="s">
        <v>741</v>
      </c>
      <c r="G328" s="2" t="s">
        <v>11</v>
      </c>
      <c r="H328" s="612">
        <f>SUM(прил6!I373)</f>
        <v>0</v>
      </c>
    </row>
    <row r="329" spans="1:8" ht="15.75" hidden="1" x14ac:dyDescent="0.25">
      <c r="A329" s="101" t="s">
        <v>89</v>
      </c>
      <c r="B329" s="2" t="s">
        <v>27</v>
      </c>
      <c r="C329" s="2" t="s">
        <v>30</v>
      </c>
      <c r="D329" s="337" t="s">
        <v>246</v>
      </c>
      <c r="E329" s="338" t="s">
        <v>8</v>
      </c>
      <c r="F329" s="339" t="s">
        <v>741</v>
      </c>
      <c r="G329" s="2" t="s">
        <v>14</v>
      </c>
      <c r="H329" s="612">
        <f>SUM(прил6!I374)</f>
        <v>0</v>
      </c>
    </row>
    <row r="330" spans="1:8" ht="15.75" hidden="1" x14ac:dyDescent="0.25">
      <c r="A330" s="3" t="s">
        <v>16</v>
      </c>
      <c r="B330" s="2" t="s">
        <v>27</v>
      </c>
      <c r="C330" s="2" t="s">
        <v>30</v>
      </c>
      <c r="D330" s="337" t="s">
        <v>246</v>
      </c>
      <c r="E330" s="338" t="s">
        <v>8</v>
      </c>
      <c r="F330" s="339" t="s">
        <v>741</v>
      </c>
      <c r="G330" s="2" t="s">
        <v>15</v>
      </c>
      <c r="H330" s="612">
        <f>SUM(прил6!I375)</f>
        <v>0</v>
      </c>
    </row>
    <row r="331" spans="1:8" ht="63" hidden="1" x14ac:dyDescent="0.25">
      <c r="A331" s="3" t="s">
        <v>801</v>
      </c>
      <c r="B331" s="2" t="s">
        <v>27</v>
      </c>
      <c r="C331" s="2" t="s">
        <v>30</v>
      </c>
      <c r="D331" s="337" t="s">
        <v>246</v>
      </c>
      <c r="E331" s="338" t="s">
        <v>10</v>
      </c>
      <c r="F331" s="339" t="s">
        <v>707</v>
      </c>
      <c r="G331" s="2"/>
      <c r="H331" s="614">
        <f>SUM(H332)</f>
        <v>0</v>
      </c>
    </row>
    <row r="332" spans="1:8" ht="31.5" hidden="1" customHeight="1" x14ac:dyDescent="0.25">
      <c r="A332" s="3" t="s">
        <v>87</v>
      </c>
      <c r="B332" s="2" t="s">
        <v>27</v>
      </c>
      <c r="C332" s="2" t="s">
        <v>30</v>
      </c>
      <c r="D332" s="337" t="s">
        <v>246</v>
      </c>
      <c r="E332" s="338" t="s">
        <v>10</v>
      </c>
      <c r="F332" s="339" t="s">
        <v>711</v>
      </c>
      <c r="G332" s="2"/>
      <c r="H332" s="614">
        <f>SUM(H333)</f>
        <v>0</v>
      </c>
    </row>
    <row r="333" spans="1:8" ht="47.25" hidden="1" x14ac:dyDescent="0.25">
      <c r="A333" s="109" t="s">
        <v>88</v>
      </c>
      <c r="B333" s="2" t="s">
        <v>27</v>
      </c>
      <c r="C333" s="2" t="s">
        <v>30</v>
      </c>
      <c r="D333" s="337" t="s">
        <v>246</v>
      </c>
      <c r="E333" s="338" t="s">
        <v>10</v>
      </c>
      <c r="F333" s="339" t="s">
        <v>711</v>
      </c>
      <c r="G333" s="2" t="s">
        <v>11</v>
      </c>
      <c r="H333" s="613">
        <f>SUM(прил6!I378)</f>
        <v>0</v>
      </c>
    </row>
    <row r="334" spans="1:8" ht="31.5" hidden="1" x14ac:dyDescent="0.25">
      <c r="A334" s="95" t="s">
        <v>129</v>
      </c>
      <c r="B334" s="37" t="s">
        <v>27</v>
      </c>
      <c r="C334" s="37" t="s">
        <v>30</v>
      </c>
      <c r="D334" s="334" t="s">
        <v>722</v>
      </c>
      <c r="E334" s="335" t="s">
        <v>706</v>
      </c>
      <c r="F334" s="336" t="s">
        <v>707</v>
      </c>
      <c r="G334" s="37"/>
      <c r="H334" s="611">
        <f>SUM(H335)</f>
        <v>0</v>
      </c>
    </row>
    <row r="335" spans="1:8" ht="63" hidden="1" x14ac:dyDescent="0.25">
      <c r="A335" s="98" t="s">
        <v>165</v>
      </c>
      <c r="B335" s="44" t="s">
        <v>27</v>
      </c>
      <c r="C335" s="53" t="s">
        <v>30</v>
      </c>
      <c r="D335" s="377" t="s">
        <v>244</v>
      </c>
      <c r="E335" s="378" t="s">
        <v>706</v>
      </c>
      <c r="F335" s="379" t="s">
        <v>707</v>
      </c>
      <c r="G335" s="91"/>
      <c r="H335" s="619">
        <f>SUM(H336)</f>
        <v>0</v>
      </c>
    </row>
    <row r="336" spans="1:8" ht="31.5" hidden="1" x14ac:dyDescent="0.25">
      <c r="A336" s="98" t="s">
        <v>789</v>
      </c>
      <c r="B336" s="44" t="s">
        <v>27</v>
      </c>
      <c r="C336" s="53" t="s">
        <v>30</v>
      </c>
      <c r="D336" s="377" t="s">
        <v>244</v>
      </c>
      <c r="E336" s="378" t="s">
        <v>8</v>
      </c>
      <c r="F336" s="379" t="s">
        <v>707</v>
      </c>
      <c r="G336" s="91"/>
      <c r="H336" s="619">
        <f>SUM(H337)</f>
        <v>0</v>
      </c>
    </row>
    <row r="337" spans="1:8" ht="31.5" hidden="1" x14ac:dyDescent="0.25">
      <c r="A337" s="89" t="s">
        <v>166</v>
      </c>
      <c r="B337" s="44" t="s">
        <v>27</v>
      </c>
      <c r="C337" s="53" t="s">
        <v>30</v>
      </c>
      <c r="D337" s="377" t="s">
        <v>244</v>
      </c>
      <c r="E337" s="378" t="s">
        <v>8</v>
      </c>
      <c r="F337" s="379" t="s">
        <v>790</v>
      </c>
      <c r="G337" s="91"/>
      <c r="H337" s="619">
        <f>SUM(H338)</f>
        <v>0</v>
      </c>
    </row>
    <row r="338" spans="1:8" ht="15.75" hidden="1" x14ac:dyDescent="0.25">
      <c r="A338" s="117" t="s">
        <v>89</v>
      </c>
      <c r="B338" s="53" t="s">
        <v>27</v>
      </c>
      <c r="C338" s="53" t="s">
        <v>30</v>
      </c>
      <c r="D338" s="377" t="s">
        <v>244</v>
      </c>
      <c r="E338" s="378" t="s">
        <v>8</v>
      </c>
      <c r="F338" s="379" t="s">
        <v>790</v>
      </c>
      <c r="G338" s="91" t="s">
        <v>14</v>
      </c>
      <c r="H338" s="620">
        <f>SUM(прил6!I383)</f>
        <v>0</v>
      </c>
    </row>
    <row r="339" spans="1:8" s="46" customFormat="1" ht="65.25" hidden="1" customHeight="1" x14ac:dyDescent="0.25">
      <c r="A339" s="95" t="s">
        <v>147</v>
      </c>
      <c r="B339" s="37" t="s">
        <v>27</v>
      </c>
      <c r="C339" s="51" t="s">
        <v>30</v>
      </c>
      <c r="D339" s="346" t="s">
        <v>220</v>
      </c>
      <c r="E339" s="347" t="s">
        <v>706</v>
      </c>
      <c r="F339" s="348" t="s">
        <v>707</v>
      </c>
      <c r="G339" s="37"/>
      <c r="H339" s="611">
        <f>SUM(H340)</f>
        <v>0</v>
      </c>
    </row>
    <row r="340" spans="1:8" s="46" customFormat="1" ht="98.25" hidden="1" customHeight="1" x14ac:dyDescent="0.25">
      <c r="A340" s="98" t="s">
        <v>161</v>
      </c>
      <c r="B340" s="2" t="s">
        <v>27</v>
      </c>
      <c r="C340" s="44" t="s">
        <v>30</v>
      </c>
      <c r="D340" s="380" t="s">
        <v>222</v>
      </c>
      <c r="E340" s="381" t="s">
        <v>706</v>
      </c>
      <c r="F340" s="382" t="s">
        <v>707</v>
      </c>
      <c r="G340" s="2"/>
      <c r="H340" s="614">
        <f>SUM(H341)</f>
        <v>0</v>
      </c>
    </row>
    <row r="341" spans="1:8" s="46" customFormat="1" ht="49.5" hidden="1" customHeight="1" x14ac:dyDescent="0.25">
      <c r="A341" s="98" t="s">
        <v>727</v>
      </c>
      <c r="B341" s="2" t="s">
        <v>27</v>
      </c>
      <c r="C341" s="44" t="s">
        <v>30</v>
      </c>
      <c r="D341" s="380" t="s">
        <v>222</v>
      </c>
      <c r="E341" s="381" t="s">
        <v>8</v>
      </c>
      <c r="F341" s="382" t="s">
        <v>707</v>
      </c>
      <c r="G341" s="2"/>
      <c r="H341" s="614">
        <f>SUM(H342)</f>
        <v>0</v>
      </c>
    </row>
    <row r="342" spans="1:8" s="46" customFormat="1" ht="15.75" hidden="1" customHeight="1" x14ac:dyDescent="0.25">
      <c r="A342" s="3" t="s">
        <v>114</v>
      </c>
      <c r="B342" s="2" t="s">
        <v>27</v>
      </c>
      <c r="C342" s="44" t="s">
        <v>30</v>
      </c>
      <c r="D342" s="380" t="s">
        <v>222</v>
      </c>
      <c r="E342" s="381" t="s">
        <v>8</v>
      </c>
      <c r="F342" s="382" t="s">
        <v>728</v>
      </c>
      <c r="G342" s="2"/>
      <c r="H342" s="614">
        <f>SUM(H343)</f>
        <v>0</v>
      </c>
    </row>
    <row r="343" spans="1:8" s="46" customFormat="1" ht="15.75" hidden="1" customHeight="1" x14ac:dyDescent="0.25">
      <c r="A343" s="114" t="s">
        <v>89</v>
      </c>
      <c r="B343" s="2" t="s">
        <v>27</v>
      </c>
      <c r="C343" s="44" t="s">
        <v>30</v>
      </c>
      <c r="D343" s="380" t="s">
        <v>222</v>
      </c>
      <c r="E343" s="381" t="s">
        <v>8</v>
      </c>
      <c r="F343" s="382" t="s">
        <v>728</v>
      </c>
      <c r="G343" s="2" t="s">
        <v>14</v>
      </c>
      <c r="H343" s="613">
        <f>SUM(прил6!I388)</f>
        <v>0</v>
      </c>
    </row>
    <row r="344" spans="1:8" ht="15.75" x14ac:dyDescent="0.25">
      <c r="A344" s="94" t="s">
        <v>31</v>
      </c>
      <c r="B344" s="19" t="s">
        <v>33</v>
      </c>
      <c r="C344" s="19"/>
      <c r="D344" s="328"/>
      <c r="E344" s="329"/>
      <c r="F344" s="330"/>
      <c r="G344" s="18"/>
      <c r="H344" s="617">
        <f>SUM(H345,H364)</f>
        <v>675500</v>
      </c>
    </row>
    <row r="345" spans="1:8" ht="15.75" x14ac:dyDescent="0.25">
      <c r="A345" s="111" t="s">
        <v>32</v>
      </c>
      <c r="B345" s="29" t="s">
        <v>33</v>
      </c>
      <c r="C345" s="29" t="s">
        <v>8</v>
      </c>
      <c r="D345" s="331"/>
      <c r="E345" s="332"/>
      <c r="F345" s="333"/>
      <c r="G345" s="28"/>
      <c r="H345" s="621">
        <f>SUM(H346,H359)</f>
        <v>675500</v>
      </c>
    </row>
    <row r="346" spans="1:8" ht="47.25" customHeight="1" x14ac:dyDescent="0.25">
      <c r="A346" s="36" t="s">
        <v>929</v>
      </c>
      <c r="B346" s="37" t="s">
        <v>33</v>
      </c>
      <c r="C346" s="37" t="s">
        <v>8</v>
      </c>
      <c r="D346" s="334" t="s">
        <v>247</v>
      </c>
      <c r="E346" s="335" t="s">
        <v>706</v>
      </c>
      <c r="F346" s="336" t="s">
        <v>707</v>
      </c>
      <c r="G346" s="40"/>
      <c r="H346" s="611">
        <f>SUM(H347,H353)</f>
        <v>675500</v>
      </c>
    </row>
    <row r="347" spans="1:8" ht="54" customHeight="1" x14ac:dyDescent="0.25">
      <c r="A347" s="109" t="s">
        <v>930</v>
      </c>
      <c r="B347" s="2" t="s">
        <v>33</v>
      </c>
      <c r="C347" s="2" t="s">
        <v>8</v>
      </c>
      <c r="D347" s="337" t="s">
        <v>250</v>
      </c>
      <c r="E347" s="338" t="s">
        <v>706</v>
      </c>
      <c r="F347" s="339" t="s">
        <v>707</v>
      </c>
      <c r="G347" s="2"/>
      <c r="H347" s="614">
        <f>SUM(H348)</f>
        <v>675500</v>
      </c>
    </row>
    <row r="348" spans="1:8" ht="18" customHeight="1" x14ac:dyDescent="0.25">
      <c r="A348" s="109" t="s">
        <v>802</v>
      </c>
      <c r="B348" s="2" t="s">
        <v>33</v>
      </c>
      <c r="C348" s="2" t="s">
        <v>8</v>
      </c>
      <c r="D348" s="337" t="s">
        <v>250</v>
      </c>
      <c r="E348" s="338" t="s">
        <v>8</v>
      </c>
      <c r="F348" s="339" t="s">
        <v>707</v>
      </c>
      <c r="G348" s="2"/>
      <c r="H348" s="614">
        <f>SUM(H349)</f>
        <v>675500</v>
      </c>
    </row>
    <row r="349" spans="1:8" ht="32.25" customHeight="1" x14ac:dyDescent="0.25">
      <c r="A349" s="3" t="s">
        <v>99</v>
      </c>
      <c r="B349" s="2" t="s">
        <v>33</v>
      </c>
      <c r="C349" s="2" t="s">
        <v>8</v>
      </c>
      <c r="D349" s="337" t="s">
        <v>250</v>
      </c>
      <c r="E349" s="338" t="s">
        <v>8</v>
      </c>
      <c r="F349" s="339" t="s">
        <v>741</v>
      </c>
      <c r="G349" s="2"/>
      <c r="H349" s="614">
        <f>SUM(H350:H352)</f>
        <v>675500</v>
      </c>
    </row>
    <row r="350" spans="1:8" ht="47.25" x14ac:dyDescent="0.25">
      <c r="A350" s="109" t="s">
        <v>88</v>
      </c>
      <c r="B350" s="2" t="s">
        <v>33</v>
      </c>
      <c r="C350" s="2" t="s">
        <v>8</v>
      </c>
      <c r="D350" s="337" t="s">
        <v>250</v>
      </c>
      <c r="E350" s="338" t="s">
        <v>8</v>
      </c>
      <c r="F350" s="339" t="s">
        <v>741</v>
      </c>
      <c r="G350" s="2" t="s">
        <v>11</v>
      </c>
      <c r="H350" s="612">
        <f>SUM(прил6!I458)</f>
        <v>489000</v>
      </c>
    </row>
    <row r="351" spans="1:8" ht="15.75" x14ac:dyDescent="0.25">
      <c r="A351" s="101" t="s">
        <v>89</v>
      </c>
      <c r="B351" s="2" t="s">
        <v>33</v>
      </c>
      <c r="C351" s="2" t="s">
        <v>8</v>
      </c>
      <c r="D351" s="337" t="s">
        <v>250</v>
      </c>
      <c r="E351" s="338" t="s">
        <v>8</v>
      </c>
      <c r="F351" s="339" t="s">
        <v>741</v>
      </c>
      <c r="G351" s="2" t="s">
        <v>14</v>
      </c>
      <c r="H351" s="612">
        <f>SUM(прил6!I459)</f>
        <v>186500</v>
      </c>
    </row>
    <row r="352" spans="1:8" ht="15.75" hidden="1" x14ac:dyDescent="0.25">
      <c r="A352" s="3" t="s">
        <v>16</v>
      </c>
      <c r="B352" s="2" t="s">
        <v>33</v>
      </c>
      <c r="C352" s="2" t="s">
        <v>8</v>
      </c>
      <c r="D352" s="337" t="s">
        <v>250</v>
      </c>
      <c r="E352" s="338" t="s">
        <v>8</v>
      </c>
      <c r="F352" s="339" t="s">
        <v>741</v>
      </c>
      <c r="G352" s="2" t="s">
        <v>15</v>
      </c>
      <c r="H352" s="612">
        <f>SUM(прил6!I460)</f>
        <v>0</v>
      </c>
    </row>
    <row r="353" spans="1:8" ht="34.5" hidden="1" customHeight="1" x14ac:dyDescent="0.25">
      <c r="A353" s="3" t="s">
        <v>175</v>
      </c>
      <c r="B353" s="2" t="s">
        <v>33</v>
      </c>
      <c r="C353" s="2" t="s">
        <v>8</v>
      </c>
      <c r="D353" s="337" t="s">
        <v>803</v>
      </c>
      <c r="E353" s="338" t="s">
        <v>706</v>
      </c>
      <c r="F353" s="339" t="s">
        <v>707</v>
      </c>
      <c r="G353" s="2"/>
      <c r="H353" s="614">
        <f>SUM(H354)</f>
        <v>0</v>
      </c>
    </row>
    <row r="354" spans="1:8" ht="18" hidden="1" customHeight="1" x14ac:dyDescent="0.25">
      <c r="A354" s="3" t="s">
        <v>804</v>
      </c>
      <c r="B354" s="2" t="s">
        <v>33</v>
      </c>
      <c r="C354" s="2" t="s">
        <v>8</v>
      </c>
      <c r="D354" s="337" t="s">
        <v>251</v>
      </c>
      <c r="E354" s="338" t="s">
        <v>8</v>
      </c>
      <c r="F354" s="339" t="s">
        <v>707</v>
      </c>
      <c r="G354" s="2"/>
      <c r="H354" s="614">
        <f>SUM(H355)</f>
        <v>0</v>
      </c>
    </row>
    <row r="355" spans="1:8" ht="32.25" hidden="1" customHeight="1" x14ac:dyDescent="0.25">
      <c r="A355" s="3" t="s">
        <v>99</v>
      </c>
      <c r="B355" s="2" t="s">
        <v>33</v>
      </c>
      <c r="C355" s="2" t="s">
        <v>8</v>
      </c>
      <c r="D355" s="337" t="s">
        <v>251</v>
      </c>
      <c r="E355" s="338" t="s">
        <v>8</v>
      </c>
      <c r="F355" s="339" t="s">
        <v>741</v>
      </c>
      <c r="G355" s="2"/>
      <c r="H355" s="614">
        <f>SUM(H356:H358)</f>
        <v>0</v>
      </c>
    </row>
    <row r="356" spans="1:8" ht="48.75" hidden="1" customHeight="1" x14ac:dyDescent="0.25">
      <c r="A356" s="109" t="s">
        <v>88</v>
      </c>
      <c r="B356" s="2" t="s">
        <v>33</v>
      </c>
      <c r="C356" s="2" t="s">
        <v>8</v>
      </c>
      <c r="D356" s="337" t="s">
        <v>251</v>
      </c>
      <c r="E356" s="338" t="s">
        <v>8</v>
      </c>
      <c r="F356" s="339" t="s">
        <v>741</v>
      </c>
      <c r="G356" s="2" t="s">
        <v>11</v>
      </c>
      <c r="H356" s="612">
        <f>SUM(прил6!I464)</f>
        <v>0</v>
      </c>
    </row>
    <row r="357" spans="1:8" ht="16.5" hidden="1" customHeight="1" x14ac:dyDescent="0.25">
      <c r="A357" s="101" t="s">
        <v>89</v>
      </c>
      <c r="B357" s="2" t="s">
        <v>33</v>
      </c>
      <c r="C357" s="2" t="s">
        <v>8</v>
      </c>
      <c r="D357" s="337" t="s">
        <v>251</v>
      </c>
      <c r="E357" s="338" t="s">
        <v>8</v>
      </c>
      <c r="F357" s="339" t="s">
        <v>741</v>
      </c>
      <c r="G357" s="2" t="s">
        <v>14</v>
      </c>
      <c r="H357" s="612">
        <f>SUM(прил6!I465)</f>
        <v>0</v>
      </c>
    </row>
    <row r="358" spans="1:8" ht="17.25" hidden="1" customHeight="1" x14ac:dyDescent="0.25">
      <c r="A358" s="3" t="s">
        <v>16</v>
      </c>
      <c r="B358" s="2" t="s">
        <v>33</v>
      </c>
      <c r="C358" s="2" t="s">
        <v>8</v>
      </c>
      <c r="D358" s="337" t="s">
        <v>251</v>
      </c>
      <c r="E358" s="338" t="s">
        <v>8</v>
      </c>
      <c r="F358" s="339" t="s">
        <v>741</v>
      </c>
      <c r="G358" s="2" t="s">
        <v>15</v>
      </c>
      <c r="H358" s="612">
        <f>SUM(прил6!I466)</f>
        <v>0</v>
      </c>
    </row>
    <row r="359" spans="1:8" s="82" customFormat="1" ht="33.75" hidden="1" customHeight="1" x14ac:dyDescent="0.25">
      <c r="A359" s="36" t="s">
        <v>152</v>
      </c>
      <c r="B359" s="37" t="s">
        <v>33</v>
      </c>
      <c r="C359" s="37" t="s">
        <v>8</v>
      </c>
      <c r="D359" s="334" t="s">
        <v>225</v>
      </c>
      <c r="E359" s="335" t="s">
        <v>706</v>
      </c>
      <c r="F359" s="336" t="s">
        <v>707</v>
      </c>
      <c r="G359" s="40"/>
      <c r="H359" s="611">
        <f>SUM(H360)</f>
        <v>0</v>
      </c>
    </row>
    <row r="360" spans="1:8" s="82" customFormat="1" ht="64.5" hidden="1" customHeight="1" x14ac:dyDescent="0.25">
      <c r="A360" s="109" t="s">
        <v>176</v>
      </c>
      <c r="B360" s="2" t="s">
        <v>33</v>
      </c>
      <c r="C360" s="2" t="s">
        <v>8</v>
      </c>
      <c r="D360" s="337" t="s">
        <v>252</v>
      </c>
      <c r="E360" s="338" t="s">
        <v>706</v>
      </c>
      <c r="F360" s="339" t="s">
        <v>707</v>
      </c>
      <c r="G360" s="2"/>
      <c r="H360" s="614">
        <f>SUM(H361)</f>
        <v>0</v>
      </c>
    </row>
    <row r="361" spans="1:8" s="82" customFormat="1" ht="33.75" hidden="1" customHeight="1" x14ac:dyDescent="0.25">
      <c r="A361" s="109" t="s">
        <v>805</v>
      </c>
      <c r="B361" s="2" t="s">
        <v>33</v>
      </c>
      <c r="C361" s="2" t="s">
        <v>8</v>
      </c>
      <c r="D361" s="337" t="s">
        <v>252</v>
      </c>
      <c r="E361" s="338" t="s">
        <v>10</v>
      </c>
      <c r="F361" s="339" t="s">
        <v>707</v>
      </c>
      <c r="G361" s="2"/>
      <c r="H361" s="614">
        <f>SUM(H362)</f>
        <v>0</v>
      </c>
    </row>
    <row r="362" spans="1:8" s="82" customFormat="1" ht="33" hidden="1" customHeight="1" x14ac:dyDescent="0.25">
      <c r="A362" s="3" t="s">
        <v>807</v>
      </c>
      <c r="B362" s="2" t="s">
        <v>33</v>
      </c>
      <c r="C362" s="2" t="s">
        <v>8</v>
      </c>
      <c r="D362" s="337" t="s">
        <v>252</v>
      </c>
      <c r="E362" s="338" t="s">
        <v>10</v>
      </c>
      <c r="F362" s="339" t="s">
        <v>806</v>
      </c>
      <c r="G362" s="2"/>
      <c r="H362" s="614">
        <f>SUM(H363)</f>
        <v>0</v>
      </c>
    </row>
    <row r="363" spans="1:8" s="82" customFormat="1" ht="15.75" hidden="1" customHeight="1" x14ac:dyDescent="0.25">
      <c r="A363" s="101" t="s">
        <v>89</v>
      </c>
      <c r="B363" s="2" t="s">
        <v>33</v>
      </c>
      <c r="C363" s="2" t="s">
        <v>8</v>
      </c>
      <c r="D363" s="337" t="s">
        <v>252</v>
      </c>
      <c r="E363" s="338" t="s">
        <v>10</v>
      </c>
      <c r="F363" s="339" t="s">
        <v>806</v>
      </c>
      <c r="G363" s="2" t="s">
        <v>14</v>
      </c>
      <c r="H363" s="612">
        <f>SUM(прил6!I471)</f>
        <v>0</v>
      </c>
    </row>
    <row r="364" spans="1:8" ht="15.75" hidden="1" x14ac:dyDescent="0.25">
      <c r="A364" s="111" t="s">
        <v>34</v>
      </c>
      <c r="B364" s="29" t="s">
        <v>33</v>
      </c>
      <c r="C364" s="29" t="s">
        <v>18</v>
      </c>
      <c r="D364" s="331"/>
      <c r="E364" s="332"/>
      <c r="F364" s="333"/>
      <c r="G364" s="28"/>
      <c r="H364" s="621">
        <f>SUM(H365,H377)</f>
        <v>0</v>
      </c>
    </row>
    <row r="365" spans="1:8" ht="35.25" hidden="1" customHeight="1" x14ac:dyDescent="0.25">
      <c r="A365" s="36" t="s">
        <v>167</v>
      </c>
      <c r="B365" s="37" t="s">
        <v>33</v>
      </c>
      <c r="C365" s="37" t="s">
        <v>18</v>
      </c>
      <c r="D365" s="334" t="s">
        <v>247</v>
      </c>
      <c r="E365" s="335" t="s">
        <v>706</v>
      </c>
      <c r="F365" s="336" t="s">
        <v>707</v>
      </c>
      <c r="G365" s="37"/>
      <c r="H365" s="611">
        <f>SUM(H366)</f>
        <v>0</v>
      </c>
    </row>
    <row r="366" spans="1:8" ht="48" hidden="1" customHeight="1" x14ac:dyDescent="0.25">
      <c r="A366" s="3" t="s">
        <v>177</v>
      </c>
      <c r="B366" s="2" t="s">
        <v>33</v>
      </c>
      <c r="C366" s="2" t="s">
        <v>18</v>
      </c>
      <c r="D366" s="337" t="s">
        <v>253</v>
      </c>
      <c r="E366" s="338" t="s">
        <v>706</v>
      </c>
      <c r="F366" s="339" t="s">
        <v>707</v>
      </c>
      <c r="G366" s="2"/>
      <c r="H366" s="614">
        <f>SUM(H367+H370)</f>
        <v>0</v>
      </c>
    </row>
    <row r="367" spans="1:8" ht="66.75" hidden="1" customHeight="1" x14ac:dyDescent="0.25">
      <c r="A367" s="3" t="s">
        <v>811</v>
      </c>
      <c r="B367" s="2" t="s">
        <v>33</v>
      </c>
      <c r="C367" s="2" t="s">
        <v>18</v>
      </c>
      <c r="D367" s="337" t="s">
        <v>253</v>
      </c>
      <c r="E367" s="338" t="s">
        <v>8</v>
      </c>
      <c r="F367" s="339" t="s">
        <v>707</v>
      </c>
      <c r="G367" s="2"/>
      <c r="H367" s="614">
        <f>SUM(H368)</f>
        <v>0</v>
      </c>
    </row>
    <row r="368" spans="1:8" ht="31.5" hidden="1" x14ac:dyDescent="0.25">
      <c r="A368" s="3" t="s">
        <v>87</v>
      </c>
      <c r="B368" s="53" t="s">
        <v>33</v>
      </c>
      <c r="C368" s="53" t="s">
        <v>18</v>
      </c>
      <c r="D368" s="377" t="s">
        <v>253</v>
      </c>
      <c r="E368" s="378" t="s">
        <v>812</v>
      </c>
      <c r="F368" s="379" t="s">
        <v>711</v>
      </c>
      <c r="G368" s="53"/>
      <c r="H368" s="614">
        <f>SUM(H369)</f>
        <v>0</v>
      </c>
    </row>
    <row r="369" spans="1:8" ht="48.75" hidden="1" customHeight="1" x14ac:dyDescent="0.25">
      <c r="A369" s="109" t="s">
        <v>88</v>
      </c>
      <c r="B369" s="2" t="s">
        <v>33</v>
      </c>
      <c r="C369" s="2" t="s">
        <v>18</v>
      </c>
      <c r="D369" s="337" t="s">
        <v>253</v>
      </c>
      <c r="E369" s="338" t="s">
        <v>812</v>
      </c>
      <c r="F369" s="339" t="s">
        <v>711</v>
      </c>
      <c r="G369" s="2" t="s">
        <v>11</v>
      </c>
      <c r="H369" s="612">
        <f>SUM(прил6!I477)</f>
        <v>0</v>
      </c>
    </row>
    <row r="370" spans="1:8" ht="48" hidden="1" customHeight="1" x14ac:dyDescent="0.25">
      <c r="A370" s="3" t="s">
        <v>808</v>
      </c>
      <c r="B370" s="2" t="s">
        <v>33</v>
      </c>
      <c r="C370" s="2" t="s">
        <v>18</v>
      </c>
      <c r="D370" s="337" t="s">
        <v>253</v>
      </c>
      <c r="E370" s="338" t="s">
        <v>10</v>
      </c>
      <c r="F370" s="339" t="s">
        <v>707</v>
      </c>
      <c r="G370" s="2"/>
      <c r="H370" s="614">
        <f>SUM(H371+H373)</f>
        <v>0</v>
      </c>
    </row>
    <row r="371" spans="1:8" ht="47.25" hidden="1" x14ac:dyDescent="0.25">
      <c r="A371" s="3" t="s">
        <v>101</v>
      </c>
      <c r="B371" s="2" t="s">
        <v>33</v>
      </c>
      <c r="C371" s="2" t="s">
        <v>18</v>
      </c>
      <c r="D371" s="337" t="s">
        <v>253</v>
      </c>
      <c r="E371" s="338" t="s">
        <v>809</v>
      </c>
      <c r="F371" s="339" t="s">
        <v>810</v>
      </c>
      <c r="G371" s="2"/>
      <c r="H371" s="614">
        <f>SUM(H372)</f>
        <v>0</v>
      </c>
    </row>
    <row r="372" spans="1:8" ht="47.25" hidden="1" x14ac:dyDescent="0.25">
      <c r="A372" s="109" t="s">
        <v>88</v>
      </c>
      <c r="B372" s="2" t="s">
        <v>33</v>
      </c>
      <c r="C372" s="2" t="s">
        <v>18</v>
      </c>
      <c r="D372" s="337" t="s">
        <v>253</v>
      </c>
      <c r="E372" s="338" t="s">
        <v>809</v>
      </c>
      <c r="F372" s="339" t="s">
        <v>810</v>
      </c>
      <c r="G372" s="2" t="s">
        <v>11</v>
      </c>
      <c r="H372" s="612">
        <f>SUM(прил6!I480)</f>
        <v>0</v>
      </c>
    </row>
    <row r="373" spans="1:8" ht="31.5" hidden="1" x14ac:dyDescent="0.25">
      <c r="A373" s="3" t="s">
        <v>99</v>
      </c>
      <c r="B373" s="2" t="s">
        <v>33</v>
      </c>
      <c r="C373" s="2" t="s">
        <v>18</v>
      </c>
      <c r="D373" s="337" t="s">
        <v>253</v>
      </c>
      <c r="E373" s="338" t="s">
        <v>809</v>
      </c>
      <c r="F373" s="339" t="s">
        <v>741</v>
      </c>
      <c r="G373" s="2"/>
      <c r="H373" s="614">
        <f>SUM(H374:H376)</f>
        <v>0</v>
      </c>
    </row>
    <row r="374" spans="1:8" ht="47.25" hidden="1" x14ac:dyDescent="0.25">
      <c r="A374" s="109" t="s">
        <v>88</v>
      </c>
      <c r="B374" s="2" t="s">
        <v>33</v>
      </c>
      <c r="C374" s="2" t="s">
        <v>18</v>
      </c>
      <c r="D374" s="337" t="s">
        <v>253</v>
      </c>
      <c r="E374" s="338" t="s">
        <v>809</v>
      </c>
      <c r="F374" s="339" t="s">
        <v>741</v>
      </c>
      <c r="G374" s="2" t="s">
        <v>11</v>
      </c>
      <c r="H374" s="612">
        <f>SUM(прил6!I482)</f>
        <v>0</v>
      </c>
    </row>
    <row r="375" spans="1:8" ht="16.5" hidden="1" customHeight="1" x14ac:dyDescent="0.25">
      <c r="A375" s="101" t="s">
        <v>89</v>
      </c>
      <c r="B375" s="2" t="s">
        <v>33</v>
      </c>
      <c r="C375" s="2" t="s">
        <v>18</v>
      </c>
      <c r="D375" s="337" t="s">
        <v>253</v>
      </c>
      <c r="E375" s="338" t="s">
        <v>809</v>
      </c>
      <c r="F375" s="339" t="s">
        <v>741</v>
      </c>
      <c r="G375" s="2" t="s">
        <v>14</v>
      </c>
      <c r="H375" s="612">
        <f>SUM(прил6!I483)</f>
        <v>0</v>
      </c>
    </row>
    <row r="376" spans="1:8" ht="16.5" hidden="1" customHeight="1" x14ac:dyDescent="0.25">
      <c r="A376" s="3" t="s">
        <v>16</v>
      </c>
      <c r="B376" s="2" t="s">
        <v>33</v>
      </c>
      <c r="C376" s="2" t="s">
        <v>18</v>
      </c>
      <c r="D376" s="337" t="s">
        <v>253</v>
      </c>
      <c r="E376" s="338" t="s">
        <v>809</v>
      </c>
      <c r="F376" s="339" t="s">
        <v>741</v>
      </c>
      <c r="G376" s="2" t="s">
        <v>15</v>
      </c>
      <c r="H376" s="612">
        <f>SUM(прил6!I484)</f>
        <v>0</v>
      </c>
    </row>
    <row r="377" spans="1:8" ht="31.5" hidden="1" customHeight="1" x14ac:dyDescent="0.25">
      <c r="A377" s="130" t="s">
        <v>120</v>
      </c>
      <c r="B377" s="37" t="s">
        <v>33</v>
      </c>
      <c r="C377" s="37" t="s">
        <v>18</v>
      </c>
      <c r="D377" s="334" t="s">
        <v>709</v>
      </c>
      <c r="E377" s="335" t="s">
        <v>706</v>
      </c>
      <c r="F377" s="336" t="s">
        <v>707</v>
      </c>
      <c r="G377" s="37"/>
      <c r="H377" s="611">
        <f>SUM(H378)</f>
        <v>0</v>
      </c>
    </row>
    <row r="378" spans="1:8" ht="48.75" hidden="1" customHeight="1" x14ac:dyDescent="0.25">
      <c r="A378" s="131" t="s">
        <v>134</v>
      </c>
      <c r="B378" s="2" t="s">
        <v>33</v>
      </c>
      <c r="C378" s="2" t="s">
        <v>18</v>
      </c>
      <c r="D378" s="337" t="s">
        <v>204</v>
      </c>
      <c r="E378" s="338" t="s">
        <v>706</v>
      </c>
      <c r="F378" s="339" t="s">
        <v>707</v>
      </c>
      <c r="G378" s="53"/>
      <c r="H378" s="614">
        <f>SUM(H379)</f>
        <v>0</v>
      </c>
    </row>
    <row r="379" spans="1:8" ht="48.75" hidden="1" customHeight="1" x14ac:dyDescent="0.25">
      <c r="A379" s="131" t="s">
        <v>713</v>
      </c>
      <c r="B379" s="2" t="s">
        <v>33</v>
      </c>
      <c r="C379" s="2" t="s">
        <v>18</v>
      </c>
      <c r="D379" s="337" t="s">
        <v>204</v>
      </c>
      <c r="E379" s="338" t="s">
        <v>8</v>
      </c>
      <c r="F379" s="339" t="s">
        <v>707</v>
      </c>
      <c r="G379" s="53"/>
      <c r="H379" s="614">
        <f>SUM(H380)</f>
        <v>0</v>
      </c>
    </row>
    <row r="380" spans="1:8" ht="15.75" hidden="1" customHeight="1" x14ac:dyDescent="0.25">
      <c r="A380" s="131" t="s">
        <v>122</v>
      </c>
      <c r="B380" s="2" t="s">
        <v>33</v>
      </c>
      <c r="C380" s="2" t="s">
        <v>18</v>
      </c>
      <c r="D380" s="337" t="s">
        <v>204</v>
      </c>
      <c r="E380" s="338" t="s">
        <v>8</v>
      </c>
      <c r="F380" s="339" t="s">
        <v>712</v>
      </c>
      <c r="G380" s="53"/>
      <c r="H380" s="614">
        <f>SUM(H381)</f>
        <v>0</v>
      </c>
    </row>
    <row r="381" spans="1:8" ht="16.5" hidden="1" customHeight="1" x14ac:dyDescent="0.25">
      <c r="A381" s="125" t="s">
        <v>89</v>
      </c>
      <c r="B381" s="2" t="s">
        <v>33</v>
      </c>
      <c r="C381" s="2" t="s">
        <v>18</v>
      </c>
      <c r="D381" s="337" t="s">
        <v>204</v>
      </c>
      <c r="E381" s="338" t="s">
        <v>8</v>
      </c>
      <c r="F381" s="339" t="s">
        <v>712</v>
      </c>
      <c r="G381" s="2" t="s">
        <v>14</v>
      </c>
      <c r="H381" s="612">
        <f>SUM(прил6!I489)</f>
        <v>0</v>
      </c>
    </row>
    <row r="382" spans="1:8" ht="15.75" hidden="1" x14ac:dyDescent="0.25">
      <c r="A382" s="94" t="s">
        <v>35</v>
      </c>
      <c r="B382" s="48">
        <v>10</v>
      </c>
      <c r="C382" s="48"/>
      <c r="D382" s="368"/>
      <c r="E382" s="369"/>
      <c r="F382" s="370"/>
      <c r="G382" s="18"/>
      <c r="H382" s="617">
        <f>SUM(H383,H389,H449,H462)</f>
        <v>0</v>
      </c>
    </row>
    <row r="383" spans="1:8" ht="15.75" hidden="1" x14ac:dyDescent="0.25">
      <c r="A383" s="111" t="s">
        <v>36</v>
      </c>
      <c r="B383" s="49">
        <v>10</v>
      </c>
      <c r="C383" s="29" t="s">
        <v>8</v>
      </c>
      <c r="D383" s="331"/>
      <c r="E383" s="332"/>
      <c r="F383" s="333"/>
      <c r="G383" s="28"/>
      <c r="H383" s="621">
        <f>SUM(H384)</f>
        <v>0</v>
      </c>
    </row>
    <row r="384" spans="1:8" ht="32.25" hidden="1" customHeight="1" x14ac:dyDescent="0.25">
      <c r="A384" s="95" t="s">
        <v>127</v>
      </c>
      <c r="B384" s="39">
        <v>10</v>
      </c>
      <c r="C384" s="37" t="s">
        <v>8</v>
      </c>
      <c r="D384" s="334" t="s">
        <v>201</v>
      </c>
      <c r="E384" s="335" t="s">
        <v>706</v>
      </c>
      <c r="F384" s="336" t="s">
        <v>707</v>
      </c>
      <c r="G384" s="37"/>
      <c r="H384" s="611">
        <f>SUM(H385)</f>
        <v>0</v>
      </c>
    </row>
    <row r="385" spans="1:8" ht="48.75" hidden="1" customHeight="1" x14ac:dyDescent="0.25">
      <c r="A385" s="3" t="s">
        <v>178</v>
      </c>
      <c r="B385" s="76">
        <v>10</v>
      </c>
      <c r="C385" s="2" t="s">
        <v>8</v>
      </c>
      <c r="D385" s="337" t="s">
        <v>203</v>
      </c>
      <c r="E385" s="338" t="s">
        <v>706</v>
      </c>
      <c r="F385" s="339" t="s">
        <v>707</v>
      </c>
      <c r="G385" s="2"/>
      <c r="H385" s="614">
        <f>SUM(H386)</f>
        <v>0</v>
      </c>
    </row>
    <row r="386" spans="1:8" ht="33.75" hidden="1" customHeight="1" x14ac:dyDescent="0.25">
      <c r="A386" s="3" t="s">
        <v>813</v>
      </c>
      <c r="B386" s="393">
        <v>10</v>
      </c>
      <c r="C386" s="2" t="s">
        <v>8</v>
      </c>
      <c r="D386" s="337" t="s">
        <v>203</v>
      </c>
      <c r="E386" s="338" t="s">
        <v>8</v>
      </c>
      <c r="F386" s="339" t="s">
        <v>707</v>
      </c>
      <c r="G386" s="2"/>
      <c r="H386" s="614">
        <f>SUM(H387)</f>
        <v>0</v>
      </c>
    </row>
    <row r="387" spans="1:8" ht="18.75" hidden="1" customHeight="1" x14ac:dyDescent="0.25">
      <c r="A387" s="3" t="s">
        <v>179</v>
      </c>
      <c r="B387" s="76">
        <v>10</v>
      </c>
      <c r="C387" s="2" t="s">
        <v>8</v>
      </c>
      <c r="D387" s="337" t="s">
        <v>203</v>
      </c>
      <c r="E387" s="338" t="s">
        <v>8</v>
      </c>
      <c r="F387" s="339" t="s">
        <v>814</v>
      </c>
      <c r="G387" s="2"/>
      <c r="H387" s="614">
        <f>SUM(H388)</f>
        <v>0</v>
      </c>
    </row>
    <row r="388" spans="1:8" ht="17.25" hidden="1" customHeight="1" x14ac:dyDescent="0.25">
      <c r="A388" s="3" t="s">
        <v>38</v>
      </c>
      <c r="B388" s="76">
        <v>10</v>
      </c>
      <c r="C388" s="2" t="s">
        <v>8</v>
      </c>
      <c r="D388" s="337" t="s">
        <v>203</v>
      </c>
      <c r="E388" s="338" t="s">
        <v>8</v>
      </c>
      <c r="F388" s="339" t="s">
        <v>814</v>
      </c>
      <c r="G388" s="2" t="s">
        <v>37</v>
      </c>
      <c r="H388" s="613">
        <f>SUM(прил6!I227)</f>
        <v>0</v>
      </c>
    </row>
    <row r="389" spans="1:8" ht="15.75" hidden="1" x14ac:dyDescent="0.25">
      <c r="A389" s="111" t="s">
        <v>39</v>
      </c>
      <c r="B389" s="49">
        <v>10</v>
      </c>
      <c r="C389" s="29" t="s">
        <v>13</v>
      </c>
      <c r="D389" s="331"/>
      <c r="E389" s="332"/>
      <c r="F389" s="333"/>
      <c r="G389" s="28"/>
      <c r="H389" s="621">
        <f>SUM(H390,H406,H423,H444)</f>
        <v>0</v>
      </c>
    </row>
    <row r="390" spans="1:8" ht="31.5" hidden="1" x14ac:dyDescent="0.25">
      <c r="A390" s="36" t="s">
        <v>167</v>
      </c>
      <c r="B390" s="37" t="s">
        <v>54</v>
      </c>
      <c r="C390" s="37" t="s">
        <v>13</v>
      </c>
      <c r="D390" s="334" t="s">
        <v>247</v>
      </c>
      <c r="E390" s="335" t="s">
        <v>706</v>
      </c>
      <c r="F390" s="336" t="s">
        <v>707</v>
      </c>
      <c r="G390" s="37"/>
      <c r="H390" s="611">
        <f>SUM(H391,H396,H401)</f>
        <v>0</v>
      </c>
    </row>
    <row r="391" spans="1:8" ht="33.75" hidden="1" customHeight="1" x14ac:dyDescent="0.25">
      <c r="A391" s="109" t="s">
        <v>174</v>
      </c>
      <c r="B391" s="64">
        <v>10</v>
      </c>
      <c r="C391" s="53" t="s">
        <v>13</v>
      </c>
      <c r="D391" s="377" t="s">
        <v>250</v>
      </c>
      <c r="E391" s="378" t="s">
        <v>706</v>
      </c>
      <c r="F391" s="379" t="s">
        <v>707</v>
      </c>
      <c r="G391" s="53"/>
      <c r="H391" s="614">
        <f>SUM(H392)</f>
        <v>0</v>
      </c>
    </row>
    <row r="392" spans="1:8" ht="20.25" hidden="1" customHeight="1" x14ac:dyDescent="0.25">
      <c r="A392" s="109" t="s">
        <v>802</v>
      </c>
      <c r="B392" s="64">
        <v>10</v>
      </c>
      <c r="C392" s="53" t="s">
        <v>13</v>
      </c>
      <c r="D392" s="377" t="s">
        <v>250</v>
      </c>
      <c r="E392" s="378" t="s">
        <v>8</v>
      </c>
      <c r="F392" s="379" t="s">
        <v>707</v>
      </c>
      <c r="G392" s="53"/>
      <c r="H392" s="614">
        <f>SUM(H393)</f>
        <v>0</v>
      </c>
    </row>
    <row r="393" spans="1:8" ht="32.25" hidden="1" customHeight="1" x14ac:dyDescent="0.25">
      <c r="A393" s="109" t="s">
        <v>180</v>
      </c>
      <c r="B393" s="64">
        <v>10</v>
      </c>
      <c r="C393" s="53" t="s">
        <v>13</v>
      </c>
      <c r="D393" s="377" t="s">
        <v>250</v>
      </c>
      <c r="E393" s="378" t="s">
        <v>812</v>
      </c>
      <c r="F393" s="379" t="s">
        <v>815</v>
      </c>
      <c r="G393" s="53"/>
      <c r="H393" s="614">
        <f>SUM(H394:H395)</f>
        <v>0</v>
      </c>
    </row>
    <row r="394" spans="1:8" ht="15.75" hidden="1" x14ac:dyDescent="0.25">
      <c r="A394" s="101" t="s">
        <v>89</v>
      </c>
      <c r="B394" s="64">
        <v>10</v>
      </c>
      <c r="C394" s="53" t="s">
        <v>13</v>
      </c>
      <c r="D394" s="377" t="s">
        <v>250</v>
      </c>
      <c r="E394" s="378" t="s">
        <v>812</v>
      </c>
      <c r="F394" s="379" t="s">
        <v>815</v>
      </c>
      <c r="G394" s="53" t="s">
        <v>14</v>
      </c>
      <c r="H394" s="612">
        <f>SUM(прил6!I496)</f>
        <v>0</v>
      </c>
    </row>
    <row r="395" spans="1:8" ht="15.75" hidden="1" x14ac:dyDescent="0.25">
      <c r="A395" s="3" t="s">
        <v>38</v>
      </c>
      <c r="B395" s="64">
        <v>10</v>
      </c>
      <c r="C395" s="53" t="s">
        <v>13</v>
      </c>
      <c r="D395" s="377" t="s">
        <v>250</v>
      </c>
      <c r="E395" s="378" t="s">
        <v>812</v>
      </c>
      <c r="F395" s="379" t="s">
        <v>815</v>
      </c>
      <c r="G395" s="53" t="s">
        <v>37</v>
      </c>
      <c r="H395" s="612">
        <f>SUM(прил6!I497)</f>
        <v>0</v>
      </c>
    </row>
    <row r="396" spans="1:8" ht="33" hidden="1" customHeight="1" x14ac:dyDescent="0.25">
      <c r="A396" s="3" t="s">
        <v>175</v>
      </c>
      <c r="B396" s="64">
        <v>10</v>
      </c>
      <c r="C396" s="53" t="s">
        <v>13</v>
      </c>
      <c r="D396" s="377" t="s">
        <v>803</v>
      </c>
      <c r="E396" s="378" t="s">
        <v>706</v>
      </c>
      <c r="F396" s="379" t="s">
        <v>707</v>
      </c>
      <c r="G396" s="53"/>
      <c r="H396" s="614">
        <f>SUM(H397)</f>
        <v>0</v>
      </c>
    </row>
    <row r="397" spans="1:8" ht="18.75" hidden="1" customHeight="1" x14ac:dyDescent="0.25">
      <c r="A397" s="3" t="s">
        <v>804</v>
      </c>
      <c r="B397" s="64">
        <v>10</v>
      </c>
      <c r="C397" s="53" t="s">
        <v>13</v>
      </c>
      <c r="D397" s="377" t="s">
        <v>251</v>
      </c>
      <c r="E397" s="378" t="s">
        <v>8</v>
      </c>
      <c r="F397" s="379" t="s">
        <v>707</v>
      </c>
      <c r="G397" s="53"/>
      <c r="H397" s="614">
        <f>SUM(H398)</f>
        <v>0</v>
      </c>
    </row>
    <row r="398" spans="1:8" ht="33" hidden="1" customHeight="1" x14ac:dyDescent="0.25">
      <c r="A398" s="109" t="s">
        <v>180</v>
      </c>
      <c r="B398" s="64">
        <v>10</v>
      </c>
      <c r="C398" s="53" t="s">
        <v>13</v>
      </c>
      <c r="D398" s="377" t="s">
        <v>251</v>
      </c>
      <c r="E398" s="378" t="s">
        <v>812</v>
      </c>
      <c r="F398" s="379" t="s">
        <v>815</v>
      </c>
      <c r="G398" s="53"/>
      <c r="H398" s="614">
        <f>SUM(H399:H400)</f>
        <v>0</v>
      </c>
    </row>
    <row r="399" spans="1:8" ht="15.75" hidden="1" x14ac:dyDescent="0.25">
      <c r="A399" s="101" t="s">
        <v>89</v>
      </c>
      <c r="B399" s="64">
        <v>10</v>
      </c>
      <c r="C399" s="53" t="s">
        <v>13</v>
      </c>
      <c r="D399" s="377" t="s">
        <v>251</v>
      </c>
      <c r="E399" s="378" t="s">
        <v>812</v>
      </c>
      <c r="F399" s="379" t="s">
        <v>815</v>
      </c>
      <c r="G399" s="53" t="s">
        <v>14</v>
      </c>
      <c r="H399" s="612">
        <f>SUM(прил6!I501)</f>
        <v>0</v>
      </c>
    </row>
    <row r="400" spans="1:8" ht="15.75" hidden="1" x14ac:dyDescent="0.25">
      <c r="A400" s="3" t="s">
        <v>38</v>
      </c>
      <c r="B400" s="64">
        <v>10</v>
      </c>
      <c r="C400" s="53" t="s">
        <v>13</v>
      </c>
      <c r="D400" s="377" t="s">
        <v>251</v>
      </c>
      <c r="E400" s="378" t="s">
        <v>812</v>
      </c>
      <c r="F400" s="379" t="s">
        <v>815</v>
      </c>
      <c r="G400" s="53" t="s">
        <v>37</v>
      </c>
      <c r="H400" s="612">
        <f>SUM(прил6!I502)</f>
        <v>0</v>
      </c>
    </row>
    <row r="401" spans="1:8" ht="47.25" hidden="1" x14ac:dyDescent="0.25">
      <c r="A401" s="3" t="s">
        <v>168</v>
      </c>
      <c r="B401" s="64">
        <v>10</v>
      </c>
      <c r="C401" s="53" t="s">
        <v>13</v>
      </c>
      <c r="D401" s="377" t="s">
        <v>248</v>
      </c>
      <c r="E401" s="378" t="s">
        <v>706</v>
      </c>
      <c r="F401" s="379" t="s">
        <v>707</v>
      </c>
      <c r="G401" s="53"/>
      <c r="H401" s="614">
        <f>SUM(H402)</f>
        <v>0</v>
      </c>
    </row>
    <row r="402" spans="1:8" ht="47.25" hidden="1" x14ac:dyDescent="0.25">
      <c r="A402" s="3" t="s">
        <v>791</v>
      </c>
      <c r="B402" s="64">
        <v>10</v>
      </c>
      <c r="C402" s="53" t="s">
        <v>13</v>
      </c>
      <c r="D402" s="377" t="s">
        <v>248</v>
      </c>
      <c r="E402" s="378" t="s">
        <v>8</v>
      </c>
      <c r="F402" s="379" t="s">
        <v>707</v>
      </c>
      <c r="G402" s="53"/>
      <c r="H402" s="614">
        <f>SUM(H403)</f>
        <v>0</v>
      </c>
    </row>
    <row r="403" spans="1:8" ht="63.75" hidden="1" customHeight="1" x14ac:dyDescent="0.25">
      <c r="A403" s="3" t="s">
        <v>817</v>
      </c>
      <c r="B403" s="64">
        <v>10</v>
      </c>
      <c r="C403" s="53" t="s">
        <v>13</v>
      </c>
      <c r="D403" s="377" t="s">
        <v>248</v>
      </c>
      <c r="E403" s="378" t="s">
        <v>8</v>
      </c>
      <c r="F403" s="379" t="s">
        <v>816</v>
      </c>
      <c r="G403" s="53"/>
      <c r="H403" s="614">
        <f>SUM(H404:H405)</f>
        <v>0</v>
      </c>
    </row>
    <row r="404" spans="1:8" ht="15.75" hidden="1" x14ac:dyDescent="0.25">
      <c r="A404" s="101" t="s">
        <v>89</v>
      </c>
      <c r="B404" s="64">
        <v>10</v>
      </c>
      <c r="C404" s="53" t="s">
        <v>13</v>
      </c>
      <c r="D404" s="377" t="s">
        <v>248</v>
      </c>
      <c r="E404" s="378" t="s">
        <v>8</v>
      </c>
      <c r="F404" s="379" t="s">
        <v>816</v>
      </c>
      <c r="G404" s="53" t="s">
        <v>14</v>
      </c>
      <c r="H404" s="612">
        <f>SUM(прил6!I506)</f>
        <v>0</v>
      </c>
    </row>
    <row r="405" spans="1:8" ht="15.75" hidden="1" x14ac:dyDescent="0.25">
      <c r="A405" s="3" t="s">
        <v>38</v>
      </c>
      <c r="B405" s="64">
        <v>10</v>
      </c>
      <c r="C405" s="53" t="s">
        <v>13</v>
      </c>
      <c r="D405" s="377" t="s">
        <v>248</v>
      </c>
      <c r="E405" s="378" t="s">
        <v>8</v>
      </c>
      <c r="F405" s="379" t="s">
        <v>816</v>
      </c>
      <c r="G405" s="53" t="s">
        <v>37</v>
      </c>
      <c r="H405" s="612">
        <f>SUM(прил6!I507)</f>
        <v>0</v>
      </c>
    </row>
    <row r="406" spans="1:8" ht="33" hidden="1" customHeight="1" x14ac:dyDescent="0.25">
      <c r="A406" s="95" t="s">
        <v>127</v>
      </c>
      <c r="B406" s="39">
        <v>10</v>
      </c>
      <c r="C406" s="37" t="s">
        <v>13</v>
      </c>
      <c r="D406" s="334" t="s">
        <v>201</v>
      </c>
      <c r="E406" s="335" t="s">
        <v>706</v>
      </c>
      <c r="F406" s="336" t="s">
        <v>707</v>
      </c>
      <c r="G406" s="37"/>
      <c r="H406" s="611">
        <f>SUM(H407)</f>
        <v>0</v>
      </c>
    </row>
    <row r="407" spans="1:8" ht="50.25" hidden="1" customHeight="1" x14ac:dyDescent="0.25">
      <c r="A407" s="3" t="s">
        <v>178</v>
      </c>
      <c r="B407" s="76">
        <v>10</v>
      </c>
      <c r="C407" s="2" t="s">
        <v>13</v>
      </c>
      <c r="D407" s="337" t="s">
        <v>203</v>
      </c>
      <c r="E407" s="338" t="s">
        <v>706</v>
      </c>
      <c r="F407" s="339" t="s">
        <v>707</v>
      </c>
      <c r="G407" s="2"/>
      <c r="H407" s="614">
        <f>SUM(H408)</f>
        <v>0</v>
      </c>
    </row>
    <row r="408" spans="1:8" ht="33" hidden="1" customHeight="1" x14ac:dyDescent="0.25">
      <c r="A408" s="3" t="s">
        <v>813</v>
      </c>
      <c r="B408" s="393">
        <v>10</v>
      </c>
      <c r="C408" s="2" t="s">
        <v>13</v>
      </c>
      <c r="D408" s="337" t="s">
        <v>203</v>
      </c>
      <c r="E408" s="338" t="s">
        <v>8</v>
      </c>
      <c r="F408" s="339" t="s">
        <v>707</v>
      </c>
      <c r="G408" s="2"/>
      <c r="H408" s="614">
        <f>SUM(H409+H411+H414+H417+H420)</f>
        <v>0</v>
      </c>
    </row>
    <row r="409" spans="1:8" ht="15" hidden="1" customHeight="1" x14ac:dyDescent="0.25">
      <c r="A409" s="109" t="s">
        <v>102</v>
      </c>
      <c r="B409" s="76">
        <v>10</v>
      </c>
      <c r="C409" s="2" t="s">
        <v>13</v>
      </c>
      <c r="D409" s="337" t="s">
        <v>203</v>
      </c>
      <c r="E409" s="338" t="s">
        <v>8</v>
      </c>
      <c r="F409" s="339" t="s">
        <v>818</v>
      </c>
      <c r="G409" s="2"/>
      <c r="H409" s="614">
        <f>SUM(H410:H410)</f>
        <v>0</v>
      </c>
    </row>
    <row r="410" spans="1:8" ht="15.75" hidden="1" x14ac:dyDescent="0.25">
      <c r="A410" s="3" t="s">
        <v>38</v>
      </c>
      <c r="B410" s="76">
        <v>10</v>
      </c>
      <c r="C410" s="2" t="s">
        <v>13</v>
      </c>
      <c r="D410" s="337" t="s">
        <v>203</v>
      </c>
      <c r="E410" s="338" t="s">
        <v>8</v>
      </c>
      <c r="F410" s="339" t="s">
        <v>818</v>
      </c>
      <c r="G410" s="2" t="s">
        <v>37</v>
      </c>
      <c r="H410" s="612">
        <f>SUM(прил6!I233)</f>
        <v>0</v>
      </c>
    </row>
    <row r="411" spans="1:8" ht="31.5" hidden="1" customHeight="1" x14ac:dyDescent="0.25">
      <c r="A411" s="109" t="s">
        <v>103</v>
      </c>
      <c r="B411" s="76">
        <v>10</v>
      </c>
      <c r="C411" s="2" t="s">
        <v>13</v>
      </c>
      <c r="D411" s="337" t="s">
        <v>203</v>
      </c>
      <c r="E411" s="338" t="s">
        <v>8</v>
      </c>
      <c r="F411" s="339" t="s">
        <v>819</v>
      </c>
      <c r="G411" s="2"/>
      <c r="H411" s="614">
        <f>SUM(H412:H413)</f>
        <v>0</v>
      </c>
    </row>
    <row r="412" spans="1:8" ht="18" hidden="1" customHeight="1" x14ac:dyDescent="0.25">
      <c r="A412" s="101" t="s">
        <v>89</v>
      </c>
      <c r="B412" s="96">
        <v>10</v>
      </c>
      <c r="C412" s="2" t="s">
        <v>13</v>
      </c>
      <c r="D412" s="337" t="s">
        <v>203</v>
      </c>
      <c r="E412" s="338" t="s">
        <v>8</v>
      </c>
      <c r="F412" s="339" t="s">
        <v>819</v>
      </c>
      <c r="G412" s="2" t="s">
        <v>14</v>
      </c>
      <c r="H412" s="612">
        <f>SUM(прил6!I235)</f>
        <v>0</v>
      </c>
    </row>
    <row r="413" spans="1:8" ht="16.5" hidden="1" customHeight="1" x14ac:dyDescent="0.25">
      <c r="A413" s="3" t="s">
        <v>38</v>
      </c>
      <c r="B413" s="76">
        <v>10</v>
      </c>
      <c r="C413" s="2" t="s">
        <v>13</v>
      </c>
      <c r="D413" s="337" t="s">
        <v>203</v>
      </c>
      <c r="E413" s="338" t="s">
        <v>8</v>
      </c>
      <c r="F413" s="339" t="s">
        <v>819</v>
      </c>
      <c r="G413" s="2" t="s">
        <v>37</v>
      </c>
      <c r="H413" s="613">
        <f>SUM(прил6!I236)</f>
        <v>0</v>
      </c>
    </row>
    <row r="414" spans="1:8" ht="32.25" hidden="1" customHeight="1" x14ac:dyDescent="0.25">
      <c r="A414" s="109" t="s">
        <v>104</v>
      </c>
      <c r="B414" s="76">
        <v>10</v>
      </c>
      <c r="C414" s="2" t="s">
        <v>13</v>
      </c>
      <c r="D414" s="337" t="s">
        <v>203</v>
      </c>
      <c r="E414" s="338" t="s">
        <v>8</v>
      </c>
      <c r="F414" s="339" t="s">
        <v>820</v>
      </c>
      <c r="G414" s="2"/>
      <c r="H414" s="614">
        <f>SUM(H415:H416)</f>
        <v>0</v>
      </c>
    </row>
    <row r="415" spans="1:8" s="102" customFormat="1" ht="16.5" hidden="1" customHeight="1" x14ac:dyDescent="0.25">
      <c r="A415" s="101" t="s">
        <v>89</v>
      </c>
      <c r="B415" s="96">
        <v>10</v>
      </c>
      <c r="C415" s="2" t="s">
        <v>13</v>
      </c>
      <c r="D415" s="337" t="s">
        <v>203</v>
      </c>
      <c r="E415" s="338" t="s">
        <v>8</v>
      </c>
      <c r="F415" s="339" t="s">
        <v>820</v>
      </c>
      <c r="G415" s="100" t="s">
        <v>14</v>
      </c>
      <c r="H415" s="618">
        <f>SUM(прил6!I238)</f>
        <v>0</v>
      </c>
    </row>
    <row r="416" spans="1:8" ht="15.75" hidden="1" x14ac:dyDescent="0.25">
      <c r="A416" s="3" t="s">
        <v>38</v>
      </c>
      <c r="B416" s="76">
        <v>10</v>
      </c>
      <c r="C416" s="2" t="s">
        <v>13</v>
      </c>
      <c r="D416" s="337" t="s">
        <v>203</v>
      </c>
      <c r="E416" s="338" t="s">
        <v>8</v>
      </c>
      <c r="F416" s="339" t="s">
        <v>820</v>
      </c>
      <c r="G416" s="2" t="s">
        <v>37</v>
      </c>
      <c r="H416" s="612">
        <f>SUM(прил6!I239)</f>
        <v>0</v>
      </c>
    </row>
    <row r="417" spans="1:8" ht="15.75" hidden="1" x14ac:dyDescent="0.25">
      <c r="A417" s="108" t="s">
        <v>105</v>
      </c>
      <c r="B417" s="76">
        <v>10</v>
      </c>
      <c r="C417" s="2" t="s">
        <v>13</v>
      </c>
      <c r="D417" s="337" t="s">
        <v>203</v>
      </c>
      <c r="E417" s="338" t="s">
        <v>8</v>
      </c>
      <c r="F417" s="339" t="s">
        <v>821</v>
      </c>
      <c r="G417" s="2"/>
      <c r="H417" s="614">
        <f>SUM(H418:H419)</f>
        <v>0</v>
      </c>
    </row>
    <row r="418" spans="1:8" ht="15.75" hidden="1" x14ac:dyDescent="0.25">
      <c r="A418" s="101" t="s">
        <v>89</v>
      </c>
      <c r="B418" s="96">
        <v>10</v>
      </c>
      <c r="C418" s="2" t="s">
        <v>13</v>
      </c>
      <c r="D418" s="337" t="s">
        <v>203</v>
      </c>
      <c r="E418" s="338" t="s">
        <v>8</v>
      </c>
      <c r="F418" s="339" t="s">
        <v>821</v>
      </c>
      <c r="G418" s="2" t="s">
        <v>14</v>
      </c>
      <c r="H418" s="612">
        <f>SUM(прил6!I241)</f>
        <v>0</v>
      </c>
    </row>
    <row r="419" spans="1:8" ht="15.75" hidden="1" customHeight="1" x14ac:dyDescent="0.25">
      <c r="A419" s="3" t="s">
        <v>38</v>
      </c>
      <c r="B419" s="76">
        <v>10</v>
      </c>
      <c r="C419" s="2" t="s">
        <v>13</v>
      </c>
      <c r="D419" s="337" t="s">
        <v>203</v>
      </c>
      <c r="E419" s="338" t="s">
        <v>8</v>
      </c>
      <c r="F419" s="339" t="s">
        <v>821</v>
      </c>
      <c r="G419" s="2" t="s">
        <v>37</v>
      </c>
      <c r="H419" s="613">
        <f>SUM(прил6!I242)</f>
        <v>0</v>
      </c>
    </row>
    <row r="420" spans="1:8" ht="15.75" hidden="1" x14ac:dyDescent="0.25">
      <c r="A420" s="109" t="s">
        <v>106</v>
      </c>
      <c r="B420" s="76">
        <v>10</v>
      </c>
      <c r="C420" s="2" t="s">
        <v>13</v>
      </c>
      <c r="D420" s="337" t="s">
        <v>203</v>
      </c>
      <c r="E420" s="338" t="s">
        <v>8</v>
      </c>
      <c r="F420" s="339" t="s">
        <v>822</v>
      </c>
      <c r="G420" s="2"/>
      <c r="H420" s="614">
        <f>SUM(H421:H422)</f>
        <v>0</v>
      </c>
    </row>
    <row r="421" spans="1:8" ht="15.75" hidden="1" x14ac:dyDescent="0.25">
      <c r="A421" s="101" t="s">
        <v>89</v>
      </c>
      <c r="B421" s="96">
        <v>10</v>
      </c>
      <c r="C421" s="2" t="s">
        <v>13</v>
      </c>
      <c r="D421" s="337" t="s">
        <v>203</v>
      </c>
      <c r="E421" s="338" t="s">
        <v>8</v>
      </c>
      <c r="F421" s="339" t="s">
        <v>822</v>
      </c>
      <c r="G421" s="2" t="s">
        <v>14</v>
      </c>
      <c r="H421" s="612">
        <f>SUM(прил6!I244)</f>
        <v>0</v>
      </c>
    </row>
    <row r="422" spans="1:8" ht="18" hidden="1" customHeight="1" x14ac:dyDescent="0.25">
      <c r="A422" s="3" t="s">
        <v>38</v>
      </c>
      <c r="B422" s="76">
        <v>10</v>
      </c>
      <c r="C422" s="2" t="s">
        <v>13</v>
      </c>
      <c r="D422" s="337" t="s">
        <v>203</v>
      </c>
      <c r="E422" s="338" t="s">
        <v>8</v>
      </c>
      <c r="F422" s="339" t="s">
        <v>822</v>
      </c>
      <c r="G422" s="2" t="s">
        <v>37</v>
      </c>
      <c r="H422" s="612">
        <f>SUM(прил6!I245)</f>
        <v>0</v>
      </c>
    </row>
    <row r="423" spans="1:8" ht="30" hidden="1" customHeight="1" x14ac:dyDescent="0.25">
      <c r="A423" s="95" t="s">
        <v>158</v>
      </c>
      <c r="B423" s="39">
        <v>10</v>
      </c>
      <c r="C423" s="37" t="s">
        <v>13</v>
      </c>
      <c r="D423" s="334" t="s">
        <v>774</v>
      </c>
      <c r="E423" s="335" t="s">
        <v>706</v>
      </c>
      <c r="F423" s="336" t="s">
        <v>707</v>
      </c>
      <c r="G423" s="37"/>
      <c r="H423" s="611">
        <f>SUM(H424,H437)</f>
        <v>0</v>
      </c>
    </row>
    <row r="424" spans="1:8" ht="48" hidden="1" customHeight="1" x14ac:dyDescent="0.25">
      <c r="A424" s="109" t="s">
        <v>159</v>
      </c>
      <c r="B424" s="76">
        <v>10</v>
      </c>
      <c r="C424" s="2" t="s">
        <v>13</v>
      </c>
      <c r="D424" s="337" t="s">
        <v>241</v>
      </c>
      <c r="E424" s="338" t="s">
        <v>706</v>
      </c>
      <c r="F424" s="339" t="s">
        <v>707</v>
      </c>
      <c r="G424" s="2"/>
      <c r="H424" s="614">
        <f>SUM(H425+H431)</f>
        <v>0</v>
      </c>
    </row>
    <row r="425" spans="1:8" ht="18" hidden="1" customHeight="1" x14ac:dyDescent="0.25">
      <c r="A425" s="109" t="s">
        <v>775</v>
      </c>
      <c r="B425" s="393">
        <v>10</v>
      </c>
      <c r="C425" s="2" t="s">
        <v>13</v>
      </c>
      <c r="D425" s="337" t="s">
        <v>241</v>
      </c>
      <c r="E425" s="338" t="s">
        <v>8</v>
      </c>
      <c r="F425" s="339" t="s">
        <v>707</v>
      </c>
      <c r="G425" s="2"/>
      <c r="H425" s="614">
        <f>SUM(H426+H429)</f>
        <v>0</v>
      </c>
    </row>
    <row r="426" spans="1:8" ht="63" hidden="1" customHeight="1" x14ac:dyDescent="0.25">
      <c r="A426" s="3" t="s">
        <v>111</v>
      </c>
      <c r="B426" s="76">
        <v>10</v>
      </c>
      <c r="C426" s="2" t="s">
        <v>13</v>
      </c>
      <c r="D426" s="337" t="s">
        <v>241</v>
      </c>
      <c r="E426" s="338" t="s">
        <v>8</v>
      </c>
      <c r="F426" s="339" t="s">
        <v>816</v>
      </c>
      <c r="G426" s="2"/>
      <c r="H426" s="614">
        <f>SUM(H427:H428)</f>
        <v>0</v>
      </c>
    </row>
    <row r="427" spans="1:8" ht="17.25" hidden="1" customHeight="1" x14ac:dyDescent="0.25">
      <c r="A427" s="101" t="s">
        <v>89</v>
      </c>
      <c r="B427" s="105">
        <v>10</v>
      </c>
      <c r="C427" s="2" t="s">
        <v>13</v>
      </c>
      <c r="D427" s="337" t="s">
        <v>241</v>
      </c>
      <c r="E427" s="338" t="s">
        <v>8</v>
      </c>
      <c r="F427" s="339" t="s">
        <v>816</v>
      </c>
      <c r="G427" s="2" t="s">
        <v>14</v>
      </c>
      <c r="H427" s="612">
        <f>SUM(прил6!I395)</f>
        <v>0</v>
      </c>
    </row>
    <row r="428" spans="1:8" ht="16.5" hidden="1" customHeight="1" x14ac:dyDescent="0.25">
      <c r="A428" s="3" t="s">
        <v>38</v>
      </c>
      <c r="B428" s="76">
        <v>10</v>
      </c>
      <c r="C428" s="2" t="s">
        <v>13</v>
      </c>
      <c r="D428" s="337" t="s">
        <v>241</v>
      </c>
      <c r="E428" s="338" t="s">
        <v>8</v>
      </c>
      <c r="F428" s="339" t="s">
        <v>816</v>
      </c>
      <c r="G428" s="2" t="s">
        <v>37</v>
      </c>
      <c r="H428" s="612">
        <f>SUM(прил6!I396)</f>
        <v>0</v>
      </c>
    </row>
    <row r="429" spans="1:8" ht="16.5" hidden="1" customHeight="1" x14ac:dyDescent="0.25">
      <c r="A429" s="3" t="s">
        <v>781</v>
      </c>
      <c r="B429" s="527">
        <v>10</v>
      </c>
      <c r="C429" s="2" t="s">
        <v>13</v>
      </c>
      <c r="D429" s="337" t="s">
        <v>241</v>
      </c>
      <c r="E429" s="338" t="s">
        <v>8</v>
      </c>
      <c r="F429" s="339" t="s">
        <v>782</v>
      </c>
      <c r="G429" s="2"/>
      <c r="H429" s="614">
        <f>SUM(H430)</f>
        <v>0</v>
      </c>
    </row>
    <row r="430" spans="1:8" ht="16.5" hidden="1" customHeight="1" x14ac:dyDescent="0.25">
      <c r="A430" s="3" t="s">
        <v>38</v>
      </c>
      <c r="B430" s="527">
        <v>10</v>
      </c>
      <c r="C430" s="2" t="s">
        <v>13</v>
      </c>
      <c r="D430" s="337" t="s">
        <v>241</v>
      </c>
      <c r="E430" s="338" t="s">
        <v>8</v>
      </c>
      <c r="F430" s="339" t="s">
        <v>782</v>
      </c>
      <c r="G430" s="2" t="s">
        <v>37</v>
      </c>
      <c r="H430" s="612">
        <f>SUM(прил6!I398)</f>
        <v>0</v>
      </c>
    </row>
    <row r="431" spans="1:8" ht="16.5" hidden="1" customHeight="1" x14ac:dyDescent="0.25">
      <c r="A431" s="3" t="s">
        <v>788</v>
      </c>
      <c r="B431" s="393">
        <v>10</v>
      </c>
      <c r="C431" s="2" t="s">
        <v>13</v>
      </c>
      <c r="D431" s="337" t="s">
        <v>241</v>
      </c>
      <c r="E431" s="338" t="s">
        <v>10</v>
      </c>
      <c r="F431" s="339" t="s">
        <v>707</v>
      </c>
      <c r="G431" s="2"/>
      <c r="H431" s="614">
        <f>SUM(H432+H435)</f>
        <v>0</v>
      </c>
    </row>
    <row r="432" spans="1:8" ht="63" hidden="1" customHeight="1" x14ac:dyDescent="0.25">
      <c r="A432" s="3" t="s">
        <v>111</v>
      </c>
      <c r="B432" s="393">
        <v>10</v>
      </c>
      <c r="C432" s="2" t="s">
        <v>13</v>
      </c>
      <c r="D432" s="337" t="s">
        <v>241</v>
      </c>
      <c r="E432" s="338" t="s">
        <v>10</v>
      </c>
      <c r="F432" s="339" t="s">
        <v>816</v>
      </c>
      <c r="G432" s="2"/>
      <c r="H432" s="614">
        <f>SUM(H433:H434)</f>
        <v>0</v>
      </c>
    </row>
    <row r="433" spans="1:8" ht="16.5" hidden="1" customHeight="1" x14ac:dyDescent="0.25">
      <c r="A433" s="114" t="s">
        <v>89</v>
      </c>
      <c r="B433" s="393">
        <v>10</v>
      </c>
      <c r="C433" s="2" t="s">
        <v>13</v>
      </c>
      <c r="D433" s="337" t="s">
        <v>241</v>
      </c>
      <c r="E433" s="338" t="s">
        <v>10</v>
      </c>
      <c r="F433" s="339" t="s">
        <v>816</v>
      </c>
      <c r="G433" s="2" t="s">
        <v>14</v>
      </c>
      <c r="H433" s="612">
        <f>SUM(прил6!I401)</f>
        <v>0</v>
      </c>
    </row>
    <row r="434" spans="1:8" ht="16.5" hidden="1" customHeight="1" x14ac:dyDescent="0.25">
      <c r="A434" s="3" t="s">
        <v>38</v>
      </c>
      <c r="B434" s="393">
        <v>10</v>
      </c>
      <c r="C434" s="2" t="s">
        <v>13</v>
      </c>
      <c r="D434" s="337" t="s">
        <v>241</v>
      </c>
      <c r="E434" s="338" t="s">
        <v>10</v>
      </c>
      <c r="F434" s="339" t="s">
        <v>816</v>
      </c>
      <c r="G434" s="2" t="s">
        <v>37</v>
      </c>
      <c r="H434" s="612">
        <f>SUM(прил6!I402)</f>
        <v>0</v>
      </c>
    </row>
    <row r="435" spans="1:8" ht="32.25" hidden="1" customHeight="1" x14ac:dyDescent="0.25">
      <c r="A435" s="3" t="s">
        <v>781</v>
      </c>
      <c r="B435" s="105">
        <v>10</v>
      </c>
      <c r="C435" s="2" t="s">
        <v>13</v>
      </c>
      <c r="D435" s="337" t="s">
        <v>241</v>
      </c>
      <c r="E435" s="338" t="s">
        <v>10</v>
      </c>
      <c r="F435" s="339" t="s">
        <v>782</v>
      </c>
      <c r="G435" s="2"/>
      <c r="H435" s="614">
        <f>SUM(H436)</f>
        <v>0</v>
      </c>
    </row>
    <row r="436" spans="1:8" ht="16.5" hidden="1" customHeight="1" x14ac:dyDescent="0.25">
      <c r="A436" s="3" t="s">
        <v>38</v>
      </c>
      <c r="B436" s="105">
        <v>10</v>
      </c>
      <c r="C436" s="2" t="s">
        <v>13</v>
      </c>
      <c r="D436" s="337" t="s">
        <v>241</v>
      </c>
      <c r="E436" s="338" t="s">
        <v>10</v>
      </c>
      <c r="F436" s="339" t="s">
        <v>782</v>
      </c>
      <c r="G436" s="2" t="s">
        <v>37</v>
      </c>
      <c r="H436" s="612">
        <f>SUM(прил6!I404)</f>
        <v>0</v>
      </c>
    </row>
    <row r="437" spans="1:8" ht="48.75" hidden="1" customHeight="1" x14ac:dyDescent="0.25">
      <c r="A437" s="3" t="s">
        <v>163</v>
      </c>
      <c r="B437" s="105">
        <v>10</v>
      </c>
      <c r="C437" s="2" t="s">
        <v>13</v>
      </c>
      <c r="D437" s="337" t="s">
        <v>242</v>
      </c>
      <c r="E437" s="338" t="s">
        <v>706</v>
      </c>
      <c r="F437" s="339" t="s">
        <v>707</v>
      </c>
      <c r="G437" s="2"/>
      <c r="H437" s="614">
        <f>SUM(H439,H442)</f>
        <v>0</v>
      </c>
    </row>
    <row r="438" spans="1:8" ht="32.25" hidden="1" customHeight="1" x14ac:dyDescent="0.25">
      <c r="A438" s="3" t="s">
        <v>792</v>
      </c>
      <c r="B438" s="393">
        <v>10</v>
      </c>
      <c r="C438" s="2" t="s">
        <v>13</v>
      </c>
      <c r="D438" s="337" t="s">
        <v>242</v>
      </c>
      <c r="E438" s="338" t="s">
        <v>8</v>
      </c>
      <c r="F438" s="339" t="s">
        <v>707</v>
      </c>
      <c r="G438" s="2"/>
      <c r="H438" s="614">
        <f>SUM(H439+H442)</f>
        <v>0</v>
      </c>
    </row>
    <row r="439" spans="1:8" ht="64.5" hidden="1" customHeight="1" x14ac:dyDescent="0.25">
      <c r="A439" s="3" t="s">
        <v>111</v>
      </c>
      <c r="B439" s="105">
        <v>10</v>
      </c>
      <c r="C439" s="2" t="s">
        <v>13</v>
      </c>
      <c r="D439" s="337" t="s">
        <v>242</v>
      </c>
      <c r="E439" s="472" t="s">
        <v>8</v>
      </c>
      <c r="F439" s="339" t="s">
        <v>816</v>
      </c>
      <c r="G439" s="2"/>
      <c r="H439" s="614">
        <f>SUM(H440:H441)</f>
        <v>0</v>
      </c>
    </row>
    <row r="440" spans="1:8" ht="18.75" hidden="1" customHeight="1" x14ac:dyDescent="0.25">
      <c r="A440" s="101" t="s">
        <v>89</v>
      </c>
      <c r="B440" s="105">
        <v>10</v>
      </c>
      <c r="C440" s="2" t="s">
        <v>13</v>
      </c>
      <c r="D440" s="150" t="s">
        <v>242</v>
      </c>
      <c r="E440" s="475" t="s">
        <v>8</v>
      </c>
      <c r="F440" s="471" t="s">
        <v>816</v>
      </c>
      <c r="G440" s="2" t="s">
        <v>14</v>
      </c>
      <c r="H440" s="612">
        <f>SUM(прил6!I408)</f>
        <v>0</v>
      </c>
    </row>
    <row r="441" spans="1:8" ht="17.25" hidden="1" customHeight="1" x14ac:dyDescent="0.25">
      <c r="A441" s="3" t="s">
        <v>38</v>
      </c>
      <c r="B441" s="105">
        <v>10</v>
      </c>
      <c r="C441" s="2" t="s">
        <v>13</v>
      </c>
      <c r="D441" s="337" t="s">
        <v>242</v>
      </c>
      <c r="E441" s="473" t="s">
        <v>8</v>
      </c>
      <c r="F441" s="339" t="s">
        <v>816</v>
      </c>
      <c r="G441" s="2" t="s">
        <v>37</v>
      </c>
      <c r="H441" s="612">
        <f>SUM(прил6!I409)</f>
        <v>0</v>
      </c>
    </row>
    <row r="442" spans="1:8" ht="31.5" hidden="1" x14ac:dyDescent="0.25">
      <c r="A442" s="3" t="s">
        <v>781</v>
      </c>
      <c r="B442" s="76">
        <v>10</v>
      </c>
      <c r="C442" s="2" t="s">
        <v>13</v>
      </c>
      <c r="D442" s="337" t="s">
        <v>242</v>
      </c>
      <c r="E442" s="338" t="s">
        <v>8</v>
      </c>
      <c r="F442" s="339" t="s">
        <v>782</v>
      </c>
      <c r="G442" s="2"/>
      <c r="H442" s="614">
        <f>SUM(H443)</f>
        <v>0</v>
      </c>
    </row>
    <row r="443" spans="1:8" ht="15.75" hidden="1" x14ac:dyDescent="0.25">
      <c r="A443" s="3" t="s">
        <v>38</v>
      </c>
      <c r="B443" s="76">
        <v>10</v>
      </c>
      <c r="C443" s="2" t="s">
        <v>13</v>
      </c>
      <c r="D443" s="337" t="s">
        <v>242</v>
      </c>
      <c r="E443" s="338" t="s">
        <v>8</v>
      </c>
      <c r="F443" s="339" t="s">
        <v>782</v>
      </c>
      <c r="G443" s="2" t="s">
        <v>37</v>
      </c>
      <c r="H443" s="612">
        <f>SUM(прил6!I411)</f>
        <v>0</v>
      </c>
    </row>
    <row r="444" spans="1:8" ht="47.25" hidden="1" x14ac:dyDescent="0.25">
      <c r="A444" s="36" t="s">
        <v>199</v>
      </c>
      <c r="B444" s="39">
        <v>10</v>
      </c>
      <c r="C444" s="37" t="s">
        <v>13</v>
      </c>
      <c r="D444" s="334" t="s">
        <v>761</v>
      </c>
      <c r="E444" s="335" t="s">
        <v>706</v>
      </c>
      <c r="F444" s="336" t="s">
        <v>707</v>
      </c>
      <c r="G444" s="37"/>
      <c r="H444" s="611">
        <f>SUM(H445)</f>
        <v>0</v>
      </c>
    </row>
    <row r="445" spans="1:8" ht="78.75" hidden="1" x14ac:dyDescent="0.25">
      <c r="A445" s="3" t="s">
        <v>200</v>
      </c>
      <c r="B445" s="148">
        <v>10</v>
      </c>
      <c r="C445" s="2" t="s">
        <v>13</v>
      </c>
      <c r="D445" s="337" t="s">
        <v>230</v>
      </c>
      <c r="E445" s="338" t="s">
        <v>706</v>
      </c>
      <c r="F445" s="339" t="s">
        <v>707</v>
      </c>
      <c r="G445" s="2"/>
      <c r="H445" s="614">
        <f>SUM(H446)</f>
        <v>0</v>
      </c>
    </row>
    <row r="446" spans="1:8" ht="31.5" hidden="1" x14ac:dyDescent="0.25">
      <c r="A446" s="77" t="s">
        <v>773</v>
      </c>
      <c r="B446" s="393">
        <v>10</v>
      </c>
      <c r="C446" s="2" t="s">
        <v>13</v>
      </c>
      <c r="D446" s="337" t="s">
        <v>230</v>
      </c>
      <c r="E446" s="338" t="s">
        <v>8</v>
      </c>
      <c r="F446" s="339" t="s">
        <v>707</v>
      </c>
      <c r="G446" s="2"/>
      <c r="H446" s="614">
        <f>SUM(H447)</f>
        <v>0</v>
      </c>
    </row>
    <row r="447" spans="1:8" ht="15.75" hidden="1" x14ac:dyDescent="0.25">
      <c r="A447" s="77" t="s">
        <v>824</v>
      </c>
      <c r="B447" s="168">
        <v>10</v>
      </c>
      <c r="C447" s="2" t="s">
        <v>13</v>
      </c>
      <c r="D447" s="337" t="s">
        <v>230</v>
      </c>
      <c r="E447" s="338" t="s">
        <v>8</v>
      </c>
      <c r="F447" s="339" t="s">
        <v>823</v>
      </c>
      <c r="G447" s="2"/>
      <c r="H447" s="614">
        <f>SUM(H448)</f>
        <v>0</v>
      </c>
    </row>
    <row r="448" spans="1:8" ht="15.75" hidden="1" x14ac:dyDescent="0.25">
      <c r="A448" s="98" t="s">
        <v>19</v>
      </c>
      <c r="B448" s="168">
        <v>10</v>
      </c>
      <c r="C448" s="2" t="s">
        <v>13</v>
      </c>
      <c r="D448" s="337" t="s">
        <v>230</v>
      </c>
      <c r="E448" s="338" t="s">
        <v>8</v>
      </c>
      <c r="F448" s="339" t="s">
        <v>823</v>
      </c>
      <c r="G448" s="2" t="s">
        <v>72</v>
      </c>
      <c r="H448" s="612">
        <f>SUM(прил6!I184)</f>
        <v>0</v>
      </c>
    </row>
    <row r="449" spans="1:8" ht="15.75" hidden="1" x14ac:dyDescent="0.25">
      <c r="A449" s="111" t="s">
        <v>40</v>
      </c>
      <c r="B449" s="49">
        <v>10</v>
      </c>
      <c r="C449" s="29" t="s">
        <v>18</v>
      </c>
      <c r="D449" s="331"/>
      <c r="E449" s="332"/>
      <c r="F449" s="333"/>
      <c r="G449" s="28"/>
      <c r="H449" s="621">
        <f>SUM(H456,H450)</f>
        <v>0</v>
      </c>
    </row>
    <row r="450" spans="1:8" ht="33.75" hidden="1" customHeight="1" x14ac:dyDescent="0.25">
      <c r="A450" s="95" t="s">
        <v>127</v>
      </c>
      <c r="B450" s="39">
        <v>10</v>
      </c>
      <c r="C450" s="37" t="s">
        <v>18</v>
      </c>
      <c r="D450" s="334" t="s">
        <v>201</v>
      </c>
      <c r="E450" s="335" t="s">
        <v>706</v>
      </c>
      <c r="F450" s="336" t="s">
        <v>707</v>
      </c>
      <c r="G450" s="37"/>
      <c r="H450" s="611">
        <f>SUM(H451)</f>
        <v>0</v>
      </c>
    </row>
    <row r="451" spans="1:8" ht="66" hidden="1" customHeight="1" x14ac:dyDescent="0.25">
      <c r="A451" s="3" t="s">
        <v>128</v>
      </c>
      <c r="B451" s="8">
        <v>10</v>
      </c>
      <c r="C451" s="2" t="s">
        <v>18</v>
      </c>
      <c r="D451" s="337" t="s">
        <v>234</v>
      </c>
      <c r="E451" s="338" t="s">
        <v>706</v>
      </c>
      <c r="F451" s="339" t="s">
        <v>707</v>
      </c>
      <c r="G451" s="2"/>
      <c r="H451" s="614">
        <f>SUM(H452)</f>
        <v>0</v>
      </c>
    </row>
    <row r="452" spans="1:8" ht="34.5" hidden="1" customHeight="1" x14ac:dyDescent="0.25">
      <c r="A452" s="3" t="s">
        <v>714</v>
      </c>
      <c r="B452" s="8">
        <v>10</v>
      </c>
      <c r="C452" s="2" t="s">
        <v>18</v>
      </c>
      <c r="D452" s="337" t="s">
        <v>234</v>
      </c>
      <c r="E452" s="338" t="s">
        <v>8</v>
      </c>
      <c r="F452" s="339" t="s">
        <v>707</v>
      </c>
      <c r="G452" s="2"/>
      <c r="H452" s="614">
        <f>SUM(H453)</f>
        <v>0</v>
      </c>
    </row>
    <row r="453" spans="1:8" ht="33" hidden="1" customHeight="1" x14ac:dyDescent="0.25">
      <c r="A453" s="3" t="s">
        <v>485</v>
      </c>
      <c r="B453" s="8">
        <v>10</v>
      </c>
      <c r="C453" s="2" t="s">
        <v>18</v>
      </c>
      <c r="D453" s="337" t="s">
        <v>234</v>
      </c>
      <c r="E453" s="338" t="s">
        <v>8</v>
      </c>
      <c r="F453" s="339" t="s">
        <v>825</v>
      </c>
      <c r="G453" s="2"/>
      <c r="H453" s="614">
        <f>SUM(H454:H455)</f>
        <v>0</v>
      </c>
    </row>
    <row r="454" spans="1:8" ht="17.25" hidden="1" customHeight="1" x14ac:dyDescent="0.25">
      <c r="A454" s="101" t="s">
        <v>89</v>
      </c>
      <c r="B454" s="8">
        <v>10</v>
      </c>
      <c r="C454" s="2" t="s">
        <v>18</v>
      </c>
      <c r="D454" s="337" t="s">
        <v>234</v>
      </c>
      <c r="E454" s="338" t="s">
        <v>8</v>
      </c>
      <c r="F454" s="339" t="s">
        <v>825</v>
      </c>
      <c r="G454" s="2" t="s">
        <v>14</v>
      </c>
      <c r="H454" s="612">
        <f>SUM(прил6!I190)</f>
        <v>0</v>
      </c>
    </row>
    <row r="455" spans="1:8" ht="18" hidden="1" customHeight="1" x14ac:dyDescent="0.25">
      <c r="A455" s="3" t="s">
        <v>38</v>
      </c>
      <c r="B455" s="8">
        <v>10</v>
      </c>
      <c r="C455" s="2" t="s">
        <v>18</v>
      </c>
      <c r="D455" s="337" t="s">
        <v>234</v>
      </c>
      <c r="E455" s="338" t="s">
        <v>8</v>
      </c>
      <c r="F455" s="339" t="s">
        <v>825</v>
      </c>
      <c r="G455" s="2" t="s">
        <v>37</v>
      </c>
      <c r="H455" s="612">
        <f>SUM(прил6!I191)</f>
        <v>0</v>
      </c>
    </row>
    <row r="456" spans="1:8" ht="32.25" hidden="1" customHeight="1" x14ac:dyDescent="0.25">
      <c r="A456" s="95" t="s">
        <v>181</v>
      </c>
      <c r="B456" s="39">
        <v>10</v>
      </c>
      <c r="C456" s="37" t="s">
        <v>18</v>
      </c>
      <c r="D456" s="334" t="s">
        <v>774</v>
      </c>
      <c r="E456" s="335" t="s">
        <v>706</v>
      </c>
      <c r="F456" s="336" t="s">
        <v>707</v>
      </c>
      <c r="G456" s="37"/>
      <c r="H456" s="611">
        <f>SUM(H457)</f>
        <v>0</v>
      </c>
    </row>
    <row r="457" spans="1:8" ht="49.5" hidden="1" customHeight="1" x14ac:dyDescent="0.25">
      <c r="A457" s="3" t="s">
        <v>182</v>
      </c>
      <c r="B457" s="76">
        <v>10</v>
      </c>
      <c r="C457" s="2" t="s">
        <v>18</v>
      </c>
      <c r="D457" s="337" t="s">
        <v>241</v>
      </c>
      <c r="E457" s="338" t="s">
        <v>706</v>
      </c>
      <c r="F457" s="339" t="s">
        <v>707</v>
      </c>
      <c r="G457" s="2"/>
      <c r="H457" s="614">
        <f>SUM(H458)</f>
        <v>0</v>
      </c>
    </row>
    <row r="458" spans="1:8" ht="17.25" hidden="1" customHeight="1" x14ac:dyDescent="0.25">
      <c r="A458" s="3" t="s">
        <v>775</v>
      </c>
      <c r="B458" s="8">
        <v>10</v>
      </c>
      <c r="C458" s="2" t="s">
        <v>18</v>
      </c>
      <c r="D458" s="337" t="s">
        <v>241</v>
      </c>
      <c r="E458" s="338" t="s">
        <v>8</v>
      </c>
      <c r="F458" s="339" t="s">
        <v>707</v>
      </c>
      <c r="G458" s="2"/>
      <c r="H458" s="614">
        <f>SUM(H459)</f>
        <v>0</v>
      </c>
    </row>
    <row r="459" spans="1:8" ht="16.5" hidden="1" customHeight="1" x14ac:dyDescent="0.25">
      <c r="A459" s="109" t="s">
        <v>183</v>
      </c>
      <c r="B459" s="76">
        <v>10</v>
      </c>
      <c r="C459" s="2" t="s">
        <v>18</v>
      </c>
      <c r="D459" s="337" t="s">
        <v>241</v>
      </c>
      <c r="E459" s="338" t="s">
        <v>8</v>
      </c>
      <c r="F459" s="339" t="s">
        <v>826</v>
      </c>
      <c r="G459" s="2"/>
      <c r="H459" s="614">
        <f>SUM(H460:H461)</f>
        <v>0</v>
      </c>
    </row>
    <row r="460" spans="1:8" ht="18" hidden="1" customHeight="1" x14ac:dyDescent="0.25">
      <c r="A460" s="101" t="s">
        <v>89</v>
      </c>
      <c r="B460" s="86">
        <v>10</v>
      </c>
      <c r="C460" s="2" t="s">
        <v>18</v>
      </c>
      <c r="D460" s="337" t="s">
        <v>241</v>
      </c>
      <c r="E460" s="338" t="s">
        <v>8</v>
      </c>
      <c r="F460" s="339" t="s">
        <v>826</v>
      </c>
      <c r="G460" s="2" t="s">
        <v>14</v>
      </c>
      <c r="H460" s="612">
        <f>SUM(прил6!I417)</f>
        <v>0</v>
      </c>
    </row>
    <row r="461" spans="1:8" ht="15.75" hidden="1" x14ac:dyDescent="0.25">
      <c r="A461" s="3" t="s">
        <v>38</v>
      </c>
      <c r="B461" s="76">
        <v>10</v>
      </c>
      <c r="C461" s="2" t="s">
        <v>18</v>
      </c>
      <c r="D461" s="337" t="s">
        <v>241</v>
      </c>
      <c r="E461" s="338" t="s">
        <v>8</v>
      </c>
      <c r="F461" s="339" t="s">
        <v>826</v>
      </c>
      <c r="G461" s="2" t="s">
        <v>37</v>
      </c>
      <c r="H461" s="612">
        <f>SUM(прил6!I418)</f>
        <v>0</v>
      </c>
    </row>
    <row r="462" spans="1:8" s="12" customFormat="1" ht="16.5" hidden="1" customHeight="1" x14ac:dyDescent="0.25">
      <c r="A462" s="50" t="s">
        <v>76</v>
      </c>
      <c r="B462" s="49">
        <v>10</v>
      </c>
      <c r="C462" s="62" t="s">
        <v>74</v>
      </c>
      <c r="D462" s="331"/>
      <c r="E462" s="332"/>
      <c r="F462" s="333"/>
      <c r="G462" s="63"/>
      <c r="H462" s="621">
        <f>SUM(H463)</f>
        <v>0</v>
      </c>
    </row>
    <row r="463" spans="1:8" ht="35.25" hidden="1" customHeight="1" x14ac:dyDescent="0.25">
      <c r="A463" s="118" t="s">
        <v>142</v>
      </c>
      <c r="B463" s="87">
        <v>10</v>
      </c>
      <c r="C463" s="88" t="s">
        <v>74</v>
      </c>
      <c r="D463" s="383" t="s">
        <v>201</v>
      </c>
      <c r="E463" s="384" t="s">
        <v>706</v>
      </c>
      <c r="F463" s="385" t="s">
        <v>707</v>
      </c>
      <c r="G463" s="40"/>
      <c r="H463" s="611">
        <f>SUM(H464+H472)</f>
        <v>0</v>
      </c>
    </row>
    <row r="464" spans="1:8" ht="48" hidden="1" customHeight="1" x14ac:dyDescent="0.25">
      <c r="A464" s="9" t="s">
        <v>141</v>
      </c>
      <c r="B464" s="43">
        <v>10</v>
      </c>
      <c r="C464" s="44" t="s">
        <v>74</v>
      </c>
      <c r="D464" s="380" t="s">
        <v>235</v>
      </c>
      <c r="E464" s="381" t="s">
        <v>706</v>
      </c>
      <c r="F464" s="382" t="s">
        <v>707</v>
      </c>
      <c r="G464" s="6"/>
      <c r="H464" s="614">
        <f>SUM(H465)</f>
        <v>0</v>
      </c>
    </row>
    <row r="465" spans="1:8" ht="51" hidden="1" customHeight="1" x14ac:dyDescent="0.25">
      <c r="A465" s="9" t="s">
        <v>731</v>
      </c>
      <c r="B465" s="43">
        <v>10</v>
      </c>
      <c r="C465" s="44" t="s">
        <v>74</v>
      </c>
      <c r="D465" s="380" t="s">
        <v>235</v>
      </c>
      <c r="E465" s="381" t="s">
        <v>8</v>
      </c>
      <c r="F465" s="382" t="s">
        <v>707</v>
      </c>
      <c r="G465" s="392"/>
      <c r="H465" s="614">
        <f>SUM(H466+H470)</f>
        <v>0</v>
      </c>
    </row>
    <row r="466" spans="1:8" ht="32.25" hidden="1" customHeight="1" x14ac:dyDescent="0.25">
      <c r="A466" s="3" t="s">
        <v>107</v>
      </c>
      <c r="B466" s="43">
        <v>10</v>
      </c>
      <c r="C466" s="44" t="s">
        <v>74</v>
      </c>
      <c r="D466" s="380" t="s">
        <v>235</v>
      </c>
      <c r="E466" s="381" t="s">
        <v>8</v>
      </c>
      <c r="F466" s="382" t="s">
        <v>827</v>
      </c>
      <c r="G466" s="6"/>
      <c r="H466" s="614">
        <f>SUM(H467:H469)</f>
        <v>0</v>
      </c>
    </row>
    <row r="467" spans="1:8" ht="48.75" hidden="1" customHeight="1" x14ac:dyDescent="0.25">
      <c r="A467" s="109" t="s">
        <v>88</v>
      </c>
      <c r="B467" s="43">
        <v>10</v>
      </c>
      <c r="C467" s="44" t="s">
        <v>74</v>
      </c>
      <c r="D467" s="380" t="s">
        <v>235</v>
      </c>
      <c r="E467" s="381" t="s">
        <v>8</v>
      </c>
      <c r="F467" s="382" t="s">
        <v>827</v>
      </c>
      <c r="G467" s="2" t="s">
        <v>11</v>
      </c>
      <c r="H467" s="612">
        <f>SUM(прил6!I251)</f>
        <v>0</v>
      </c>
    </row>
    <row r="468" spans="1:8" ht="16.5" hidden="1" customHeight="1" x14ac:dyDescent="0.25">
      <c r="A468" s="101" t="s">
        <v>89</v>
      </c>
      <c r="B468" s="43">
        <v>10</v>
      </c>
      <c r="C468" s="44" t="s">
        <v>74</v>
      </c>
      <c r="D468" s="380" t="s">
        <v>235</v>
      </c>
      <c r="E468" s="381" t="s">
        <v>8</v>
      </c>
      <c r="F468" s="382" t="s">
        <v>827</v>
      </c>
      <c r="G468" s="2" t="s">
        <v>14</v>
      </c>
      <c r="H468" s="612">
        <f>SUM(прил6!I252)</f>
        <v>0</v>
      </c>
    </row>
    <row r="469" spans="1:8" ht="16.5" hidden="1" customHeight="1" x14ac:dyDescent="0.25">
      <c r="A469" s="3" t="s">
        <v>16</v>
      </c>
      <c r="B469" s="43">
        <v>10</v>
      </c>
      <c r="C469" s="44" t="s">
        <v>74</v>
      </c>
      <c r="D469" s="380" t="s">
        <v>235</v>
      </c>
      <c r="E469" s="381" t="s">
        <v>8</v>
      </c>
      <c r="F469" s="382" t="s">
        <v>827</v>
      </c>
      <c r="G469" s="2" t="s">
        <v>15</v>
      </c>
      <c r="H469" s="612">
        <f>SUM(прил6!I253)</f>
        <v>0</v>
      </c>
    </row>
    <row r="470" spans="1:8" ht="30.75" hidden="1" customHeight="1" x14ac:dyDescent="0.25">
      <c r="A470" s="3" t="s">
        <v>87</v>
      </c>
      <c r="B470" s="43">
        <v>10</v>
      </c>
      <c r="C470" s="44" t="s">
        <v>74</v>
      </c>
      <c r="D470" s="380" t="s">
        <v>235</v>
      </c>
      <c r="E470" s="381" t="s">
        <v>8</v>
      </c>
      <c r="F470" s="382" t="s">
        <v>711</v>
      </c>
      <c r="G470" s="2"/>
      <c r="H470" s="614">
        <f>SUM(H471)</f>
        <v>0</v>
      </c>
    </row>
    <row r="471" spans="1:8" ht="48.75" hidden="1" customHeight="1" x14ac:dyDescent="0.25">
      <c r="A471" s="109" t="s">
        <v>88</v>
      </c>
      <c r="B471" s="43">
        <v>10</v>
      </c>
      <c r="C471" s="44" t="s">
        <v>74</v>
      </c>
      <c r="D471" s="380" t="s">
        <v>235</v>
      </c>
      <c r="E471" s="381" t="s">
        <v>8</v>
      </c>
      <c r="F471" s="382" t="s">
        <v>711</v>
      </c>
      <c r="G471" s="2" t="s">
        <v>11</v>
      </c>
      <c r="H471" s="612">
        <f>SUM(прил6!I255)</f>
        <v>0</v>
      </c>
    </row>
    <row r="472" spans="1:8" ht="66.75" hidden="1" customHeight="1" x14ac:dyDescent="0.25">
      <c r="A472" s="98" t="s">
        <v>128</v>
      </c>
      <c r="B472" s="43">
        <v>10</v>
      </c>
      <c r="C472" s="44" t="s">
        <v>74</v>
      </c>
      <c r="D472" s="380" t="s">
        <v>234</v>
      </c>
      <c r="E472" s="381" t="s">
        <v>706</v>
      </c>
      <c r="F472" s="382" t="s">
        <v>707</v>
      </c>
      <c r="G472" s="2"/>
      <c r="H472" s="614">
        <f>SUM(H473)</f>
        <v>0</v>
      </c>
    </row>
    <row r="473" spans="1:8" ht="33" hidden="1" customHeight="1" x14ac:dyDescent="0.25">
      <c r="A473" s="395" t="s">
        <v>714</v>
      </c>
      <c r="B473" s="43">
        <v>10</v>
      </c>
      <c r="C473" s="44" t="s">
        <v>74</v>
      </c>
      <c r="D473" s="380" t="s">
        <v>234</v>
      </c>
      <c r="E473" s="381" t="s">
        <v>8</v>
      </c>
      <c r="F473" s="382" t="s">
        <v>707</v>
      </c>
      <c r="G473" s="2"/>
      <c r="H473" s="614">
        <f>SUM(H474)</f>
        <v>0</v>
      </c>
    </row>
    <row r="474" spans="1:8" ht="33" hidden="1" customHeight="1" x14ac:dyDescent="0.25">
      <c r="A474" s="103" t="s">
        <v>117</v>
      </c>
      <c r="B474" s="43">
        <v>10</v>
      </c>
      <c r="C474" s="44" t="s">
        <v>74</v>
      </c>
      <c r="D474" s="380" t="s">
        <v>234</v>
      </c>
      <c r="E474" s="381" t="s">
        <v>8</v>
      </c>
      <c r="F474" s="382" t="s">
        <v>716</v>
      </c>
      <c r="G474" s="2"/>
      <c r="H474" s="614">
        <f>SUM(H475)</f>
        <v>0</v>
      </c>
    </row>
    <row r="475" spans="1:8" ht="17.25" hidden="1" customHeight="1" x14ac:dyDescent="0.25">
      <c r="A475" s="101" t="s">
        <v>89</v>
      </c>
      <c r="B475" s="43">
        <v>10</v>
      </c>
      <c r="C475" s="44" t="s">
        <v>74</v>
      </c>
      <c r="D475" s="380" t="s">
        <v>234</v>
      </c>
      <c r="E475" s="381" t="s">
        <v>8</v>
      </c>
      <c r="F475" s="382" t="s">
        <v>716</v>
      </c>
      <c r="G475" s="2" t="s">
        <v>14</v>
      </c>
      <c r="H475" s="613">
        <f>SUM(прил6!I259)</f>
        <v>0</v>
      </c>
    </row>
    <row r="476" spans="1:8" ht="15.75" hidden="1" x14ac:dyDescent="0.25">
      <c r="A476" s="94" t="s">
        <v>41</v>
      </c>
      <c r="B476" s="48">
        <v>11</v>
      </c>
      <c r="C476" s="48"/>
      <c r="D476" s="368"/>
      <c r="E476" s="369"/>
      <c r="F476" s="370"/>
      <c r="G476" s="18"/>
      <c r="H476" s="617">
        <f>SUM(H477)</f>
        <v>18439.689999999999</v>
      </c>
    </row>
    <row r="477" spans="1:8" ht="15.75" hidden="1" x14ac:dyDescent="0.25">
      <c r="A477" s="111" t="s">
        <v>42</v>
      </c>
      <c r="B477" s="49">
        <v>11</v>
      </c>
      <c r="C477" s="29" t="s">
        <v>10</v>
      </c>
      <c r="D477" s="331"/>
      <c r="E477" s="332"/>
      <c r="F477" s="333"/>
      <c r="G477" s="28"/>
      <c r="H477" s="621">
        <f>SUM(H478,H487)</f>
        <v>18439.689999999999</v>
      </c>
    </row>
    <row r="478" spans="1:8" ht="35.25" hidden="1" customHeight="1" x14ac:dyDescent="0.25">
      <c r="A478" s="118" t="s">
        <v>142</v>
      </c>
      <c r="B478" s="37" t="s">
        <v>43</v>
      </c>
      <c r="C478" s="37" t="s">
        <v>10</v>
      </c>
      <c r="D478" s="334" t="s">
        <v>201</v>
      </c>
      <c r="E478" s="335" t="s">
        <v>706</v>
      </c>
      <c r="F478" s="336" t="s">
        <v>707</v>
      </c>
      <c r="G478" s="40"/>
      <c r="H478" s="611">
        <f>SUM(H483,H479)</f>
        <v>18439.689999999999</v>
      </c>
    </row>
    <row r="479" spans="1:8" s="46" customFormat="1" ht="48.75" hidden="1" customHeight="1" x14ac:dyDescent="0.25">
      <c r="A479" s="3" t="s">
        <v>178</v>
      </c>
      <c r="B479" s="44" t="s">
        <v>43</v>
      </c>
      <c r="C479" s="44" t="s">
        <v>10</v>
      </c>
      <c r="D479" s="380" t="s">
        <v>203</v>
      </c>
      <c r="E479" s="381" t="s">
        <v>706</v>
      </c>
      <c r="F479" s="382" t="s">
        <v>707</v>
      </c>
      <c r="G479" s="45"/>
      <c r="H479" s="619">
        <f>SUM(H480)</f>
        <v>18439.689999999999</v>
      </c>
    </row>
    <row r="480" spans="1:8" s="46" customFormat="1" ht="51.75" hidden="1" customHeight="1" x14ac:dyDescent="0.25">
      <c r="A480" s="397" t="s">
        <v>813</v>
      </c>
      <c r="B480" s="44" t="s">
        <v>43</v>
      </c>
      <c r="C480" s="44" t="s">
        <v>10</v>
      </c>
      <c r="D480" s="380" t="s">
        <v>203</v>
      </c>
      <c r="E480" s="381" t="s">
        <v>8</v>
      </c>
      <c r="F480" s="382" t="s">
        <v>707</v>
      </c>
      <c r="G480" s="45"/>
      <c r="H480" s="619">
        <f>SUM(H481)</f>
        <v>18439.689999999999</v>
      </c>
    </row>
    <row r="481" spans="1:8" s="46" customFormat="1" ht="18.75" hidden="1" customHeight="1" x14ac:dyDescent="0.25">
      <c r="A481" s="99" t="s">
        <v>829</v>
      </c>
      <c r="B481" s="44" t="s">
        <v>43</v>
      </c>
      <c r="C481" s="44" t="s">
        <v>10</v>
      </c>
      <c r="D481" s="380" t="s">
        <v>203</v>
      </c>
      <c r="E481" s="381" t="s">
        <v>8</v>
      </c>
      <c r="F481" s="382" t="s">
        <v>828</v>
      </c>
      <c r="G481" s="45"/>
      <c r="H481" s="619">
        <f>SUM(H482)</f>
        <v>18439.689999999999</v>
      </c>
    </row>
    <row r="482" spans="1:8" s="46" customFormat="1" ht="17.25" hidden="1" customHeight="1" x14ac:dyDescent="0.25">
      <c r="A482" s="117" t="s">
        <v>89</v>
      </c>
      <c r="B482" s="44" t="s">
        <v>43</v>
      </c>
      <c r="C482" s="44" t="s">
        <v>10</v>
      </c>
      <c r="D482" s="380" t="s">
        <v>203</v>
      </c>
      <c r="E482" s="381" t="s">
        <v>8</v>
      </c>
      <c r="F482" s="382" t="s">
        <v>828</v>
      </c>
      <c r="G482" s="45" t="s">
        <v>14</v>
      </c>
      <c r="H482" s="620">
        <f>SUM(прил6!I514)</f>
        <v>18439.689999999999</v>
      </c>
    </row>
    <row r="483" spans="1:8" ht="63.75" hidden="1" customHeight="1" x14ac:dyDescent="0.25">
      <c r="A483" s="98" t="s">
        <v>184</v>
      </c>
      <c r="B483" s="2" t="s">
        <v>43</v>
      </c>
      <c r="C483" s="2" t="s">
        <v>10</v>
      </c>
      <c r="D483" s="337" t="s">
        <v>234</v>
      </c>
      <c r="E483" s="338" t="s">
        <v>706</v>
      </c>
      <c r="F483" s="339" t="s">
        <v>707</v>
      </c>
      <c r="G483" s="2"/>
      <c r="H483" s="614">
        <f>SUM(H484)</f>
        <v>0</v>
      </c>
    </row>
    <row r="484" spans="1:8" ht="49.5" hidden="1" customHeight="1" x14ac:dyDescent="0.25">
      <c r="A484" s="395" t="s">
        <v>714</v>
      </c>
      <c r="B484" s="44" t="s">
        <v>43</v>
      </c>
      <c r="C484" s="44" t="s">
        <v>10</v>
      </c>
      <c r="D484" s="337" t="s">
        <v>234</v>
      </c>
      <c r="E484" s="338" t="s">
        <v>8</v>
      </c>
      <c r="F484" s="339" t="s">
        <v>707</v>
      </c>
      <c r="G484" s="2"/>
      <c r="H484" s="614">
        <f>SUM(H485)</f>
        <v>0</v>
      </c>
    </row>
    <row r="485" spans="1:8" ht="32.25" hidden="1" customHeight="1" x14ac:dyDescent="0.25">
      <c r="A485" s="103" t="s">
        <v>117</v>
      </c>
      <c r="B485" s="2" t="s">
        <v>43</v>
      </c>
      <c r="C485" s="2" t="s">
        <v>10</v>
      </c>
      <c r="D485" s="337" t="s">
        <v>234</v>
      </c>
      <c r="E485" s="338" t="s">
        <v>8</v>
      </c>
      <c r="F485" s="339" t="s">
        <v>716</v>
      </c>
      <c r="G485" s="2"/>
      <c r="H485" s="614">
        <f>SUM(H486)</f>
        <v>0</v>
      </c>
    </row>
    <row r="486" spans="1:8" ht="17.25" hidden="1" customHeight="1" x14ac:dyDescent="0.25">
      <c r="A486" s="101" t="s">
        <v>89</v>
      </c>
      <c r="B486" s="2" t="s">
        <v>43</v>
      </c>
      <c r="C486" s="2" t="s">
        <v>10</v>
      </c>
      <c r="D486" s="337" t="s">
        <v>234</v>
      </c>
      <c r="E486" s="338" t="s">
        <v>8</v>
      </c>
      <c r="F486" s="339" t="s">
        <v>716</v>
      </c>
      <c r="G486" s="2" t="s">
        <v>14</v>
      </c>
      <c r="H486" s="613">
        <f>SUM(прил6!I518)</f>
        <v>0</v>
      </c>
    </row>
    <row r="487" spans="1:8" ht="64.5" hidden="1" customHeight="1" x14ac:dyDescent="0.25">
      <c r="A487" s="84" t="s">
        <v>169</v>
      </c>
      <c r="B487" s="37" t="s">
        <v>43</v>
      </c>
      <c r="C487" s="37" t="s">
        <v>10</v>
      </c>
      <c r="D487" s="334" t="s">
        <v>793</v>
      </c>
      <c r="E487" s="335" t="s">
        <v>706</v>
      </c>
      <c r="F487" s="336" t="s">
        <v>707</v>
      </c>
      <c r="G487" s="37"/>
      <c r="H487" s="611">
        <f>SUM(H488)</f>
        <v>0</v>
      </c>
    </row>
    <row r="488" spans="1:8" ht="81.75" hidden="1" customHeight="1" x14ac:dyDescent="0.25">
      <c r="A488" s="104" t="s">
        <v>185</v>
      </c>
      <c r="B488" s="2" t="s">
        <v>43</v>
      </c>
      <c r="C488" s="2" t="s">
        <v>10</v>
      </c>
      <c r="D488" s="337" t="s">
        <v>245</v>
      </c>
      <c r="E488" s="338" t="s">
        <v>706</v>
      </c>
      <c r="F488" s="339" t="s">
        <v>707</v>
      </c>
      <c r="G488" s="2"/>
      <c r="H488" s="614">
        <f>SUM(H489)</f>
        <v>0</v>
      </c>
    </row>
    <row r="489" spans="1:8" ht="32.25" hidden="1" customHeight="1" x14ac:dyDescent="0.25">
      <c r="A489" s="104" t="s">
        <v>830</v>
      </c>
      <c r="B489" s="2" t="s">
        <v>43</v>
      </c>
      <c r="C489" s="2" t="s">
        <v>10</v>
      </c>
      <c r="D489" s="337" t="s">
        <v>245</v>
      </c>
      <c r="E489" s="338" t="s">
        <v>8</v>
      </c>
      <c r="F489" s="339" t="s">
        <v>707</v>
      </c>
      <c r="G489" s="2"/>
      <c r="H489" s="614">
        <f>SUM(H490)</f>
        <v>0</v>
      </c>
    </row>
    <row r="490" spans="1:8" ht="47.25" hidden="1" x14ac:dyDescent="0.25">
      <c r="A490" s="3" t="s">
        <v>186</v>
      </c>
      <c r="B490" s="2" t="s">
        <v>43</v>
      </c>
      <c r="C490" s="2" t="s">
        <v>10</v>
      </c>
      <c r="D490" s="337" t="s">
        <v>245</v>
      </c>
      <c r="E490" s="338" t="s">
        <v>8</v>
      </c>
      <c r="F490" s="339" t="s">
        <v>831</v>
      </c>
      <c r="G490" s="2"/>
      <c r="H490" s="614">
        <f>SUM(H491)</f>
        <v>0</v>
      </c>
    </row>
    <row r="491" spans="1:8" ht="15.75" hidden="1" x14ac:dyDescent="0.25">
      <c r="A491" s="101" t="s">
        <v>89</v>
      </c>
      <c r="B491" s="2" t="s">
        <v>43</v>
      </c>
      <c r="C491" s="2" t="s">
        <v>10</v>
      </c>
      <c r="D491" s="337" t="s">
        <v>245</v>
      </c>
      <c r="E491" s="338" t="s">
        <v>8</v>
      </c>
      <c r="F491" s="339" t="s">
        <v>831</v>
      </c>
      <c r="G491" s="2" t="s">
        <v>14</v>
      </c>
      <c r="H491" s="612">
        <f>SUM(прил6!I523)</f>
        <v>0</v>
      </c>
    </row>
    <row r="492" spans="1:8" ht="47.25" hidden="1" x14ac:dyDescent="0.25">
      <c r="A492" s="94" t="s">
        <v>44</v>
      </c>
      <c r="B492" s="48">
        <v>14</v>
      </c>
      <c r="C492" s="48"/>
      <c r="D492" s="368"/>
      <c r="E492" s="369"/>
      <c r="F492" s="370"/>
      <c r="G492" s="18"/>
      <c r="H492" s="617">
        <f>SUM(H493+H499)</f>
        <v>18439.689999999999</v>
      </c>
    </row>
    <row r="493" spans="1:8" ht="31.5" hidden="1" customHeight="1" x14ac:dyDescent="0.25">
      <c r="A493" s="111" t="s">
        <v>45</v>
      </c>
      <c r="B493" s="49">
        <v>14</v>
      </c>
      <c r="C493" s="29" t="s">
        <v>8</v>
      </c>
      <c r="D493" s="331"/>
      <c r="E493" s="332"/>
      <c r="F493" s="333"/>
      <c r="G493" s="28"/>
      <c r="H493" s="621">
        <f>SUM(H494)</f>
        <v>0</v>
      </c>
    </row>
    <row r="494" spans="1:8" ht="32.25" hidden="1" customHeight="1" x14ac:dyDescent="0.25">
      <c r="A494" s="95" t="s">
        <v>139</v>
      </c>
      <c r="B494" s="39">
        <v>14</v>
      </c>
      <c r="C494" s="37" t="s">
        <v>8</v>
      </c>
      <c r="D494" s="334" t="s">
        <v>232</v>
      </c>
      <c r="E494" s="335" t="s">
        <v>706</v>
      </c>
      <c r="F494" s="336" t="s">
        <v>707</v>
      </c>
      <c r="G494" s="37"/>
      <c r="H494" s="611">
        <f>SUM(H495)</f>
        <v>0</v>
      </c>
    </row>
    <row r="495" spans="1:8" ht="50.25" hidden="1" customHeight="1" x14ac:dyDescent="0.25">
      <c r="A495" s="109" t="s">
        <v>187</v>
      </c>
      <c r="B495" s="76">
        <v>14</v>
      </c>
      <c r="C495" s="2" t="s">
        <v>8</v>
      </c>
      <c r="D495" s="337" t="s">
        <v>236</v>
      </c>
      <c r="E495" s="338" t="s">
        <v>706</v>
      </c>
      <c r="F495" s="339" t="s">
        <v>707</v>
      </c>
      <c r="G495" s="2"/>
      <c r="H495" s="614">
        <f>SUM(H496)</f>
        <v>0</v>
      </c>
    </row>
    <row r="496" spans="1:8" ht="31.5" hidden="1" customHeight="1" x14ac:dyDescent="0.25">
      <c r="A496" s="109" t="s">
        <v>832</v>
      </c>
      <c r="B496" s="393"/>
      <c r="C496" s="2"/>
      <c r="D496" s="337" t="s">
        <v>236</v>
      </c>
      <c r="E496" s="338" t="s">
        <v>10</v>
      </c>
      <c r="F496" s="339" t="s">
        <v>707</v>
      </c>
      <c r="G496" s="2"/>
      <c r="H496" s="614">
        <f>SUM(H497)</f>
        <v>0</v>
      </c>
    </row>
    <row r="497" spans="1:8" ht="32.25" hidden="1" customHeight="1" x14ac:dyDescent="0.25">
      <c r="A497" s="109" t="s">
        <v>834</v>
      </c>
      <c r="B497" s="76">
        <v>14</v>
      </c>
      <c r="C497" s="2" t="s">
        <v>8</v>
      </c>
      <c r="D497" s="337" t="s">
        <v>236</v>
      </c>
      <c r="E497" s="338" t="s">
        <v>10</v>
      </c>
      <c r="F497" s="339" t="s">
        <v>833</v>
      </c>
      <c r="G497" s="2"/>
      <c r="H497" s="614">
        <f>SUM(H498)</f>
        <v>0</v>
      </c>
    </row>
    <row r="498" spans="1:8" ht="15.75" hidden="1" x14ac:dyDescent="0.25">
      <c r="A498" s="109" t="s">
        <v>19</v>
      </c>
      <c r="B498" s="76">
        <v>14</v>
      </c>
      <c r="C498" s="2" t="s">
        <v>8</v>
      </c>
      <c r="D498" s="337" t="s">
        <v>236</v>
      </c>
      <c r="E498" s="338" t="s">
        <v>10</v>
      </c>
      <c r="F498" s="339" t="s">
        <v>833</v>
      </c>
      <c r="G498" s="2" t="s">
        <v>72</v>
      </c>
      <c r="H498" s="612">
        <f>SUM(прил6!I266)</f>
        <v>0</v>
      </c>
    </row>
    <row r="499" spans="1:8" ht="38.25" customHeight="1" x14ac:dyDescent="0.25">
      <c r="A499" s="111" t="s">
        <v>967</v>
      </c>
      <c r="B499" s="49">
        <v>13</v>
      </c>
      <c r="C499" s="29"/>
      <c r="D499" s="331"/>
      <c r="E499" s="332"/>
      <c r="F499" s="333"/>
      <c r="G499" s="29"/>
      <c r="H499" s="621">
        <f>SUM(H500)</f>
        <v>18439.689999999999</v>
      </c>
    </row>
    <row r="500" spans="1:8" ht="34.5" customHeight="1" x14ac:dyDescent="0.25">
      <c r="A500" s="95" t="s">
        <v>968</v>
      </c>
      <c r="B500" s="39">
        <v>13</v>
      </c>
      <c r="C500" s="37" t="s">
        <v>8</v>
      </c>
      <c r="D500" s="334"/>
      <c r="E500" s="335"/>
      <c r="F500" s="336"/>
      <c r="G500" s="37"/>
      <c r="H500" s="611">
        <f>SUM(H501)</f>
        <v>18439.689999999999</v>
      </c>
    </row>
    <row r="501" spans="1:8" ht="30.75" customHeight="1" x14ac:dyDescent="0.25">
      <c r="A501" s="109" t="s">
        <v>197</v>
      </c>
      <c r="B501" s="105">
        <v>13</v>
      </c>
      <c r="C501" s="2" t="s">
        <v>8</v>
      </c>
      <c r="D501" s="337" t="s">
        <v>972</v>
      </c>
      <c r="E501" s="338" t="s">
        <v>706</v>
      </c>
      <c r="F501" s="339" t="s">
        <v>707</v>
      </c>
      <c r="G501" s="92"/>
      <c r="H501" s="614">
        <f>SUM(H502)</f>
        <v>18439.689999999999</v>
      </c>
    </row>
    <row r="502" spans="1:8" ht="39" customHeight="1" x14ac:dyDescent="0.25">
      <c r="A502" s="632" t="s">
        <v>969</v>
      </c>
      <c r="B502" s="448">
        <v>13</v>
      </c>
      <c r="C502" s="45" t="s">
        <v>8</v>
      </c>
      <c r="D502" s="380" t="s">
        <v>973</v>
      </c>
      <c r="E502" s="381" t="s">
        <v>706</v>
      </c>
      <c r="F502" s="382" t="s">
        <v>707</v>
      </c>
      <c r="G502" s="633"/>
      <c r="H502" s="619">
        <f>SUM(H503)</f>
        <v>18439.689999999999</v>
      </c>
    </row>
    <row r="503" spans="1:8" ht="33.75" customHeight="1" x14ac:dyDescent="0.25">
      <c r="A503" s="89" t="s">
        <v>970</v>
      </c>
      <c r="B503" s="448">
        <v>13</v>
      </c>
      <c r="C503" s="45" t="s">
        <v>8</v>
      </c>
      <c r="D503" s="380" t="s">
        <v>973</v>
      </c>
      <c r="E503" s="381" t="s">
        <v>706</v>
      </c>
      <c r="F503" s="382" t="s">
        <v>977</v>
      </c>
      <c r="G503" s="633"/>
      <c r="H503" s="619">
        <f>SUM(H504)</f>
        <v>18439.689999999999</v>
      </c>
    </row>
    <row r="504" spans="1:8" ht="24.75" customHeight="1" x14ac:dyDescent="0.25">
      <c r="A504" s="108" t="s">
        <v>970</v>
      </c>
      <c r="B504" s="105">
        <v>13</v>
      </c>
      <c r="C504" s="2" t="s">
        <v>8</v>
      </c>
      <c r="D504" s="380" t="s">
        <v>973</v>
      </c>
      <c r="E504" s="381" t="s">
        <v>706</v>
      </c>
      <c r="F504" s="382" t="s">
        <v>977</v>
      </c>
      <c r="G504" s="2" t="s">
        <v>975</v>
      </c>
      <c r="H504" s="547">
        <v>18439.689999999999</v>
      </c>
    </row>
  </sheetData>
  <mergeCells count="8">
    <mergeCell ref="A9:G11"/>
    <mergeCell ref="D13:F13"/>
    <mergeCell ref="I177:K177"/>
    <mergeCell ref="A1:G1"/>
    <mergeCell ref="A2:G2"/>
    <mergeCell ref="A3:G3"/>
    <mergeCell ref="A4:G4"/>
    <mergeCell ref="A5:G5"/>
  </mergeCells>
  <pageMargins left="0.78740157480314965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3"/>
  <sheetViews>
    <sheetView topLeftCell="A10" zoomScaleNormal="100" workbookViewId="0">
      <selection activeCell="A11" sqref="A11:I11"/>
    </sheetView>
  </sheetViews>
  <sheetFormatPr defaultRowHeight="15" x14ac:dyDescent="0.25"/>
  <cols>
    <col min="1" max="1" width="84.1406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" customWidth="1"/>
    <col min="8" max="8" width="5.85546875" customWidth="1"/>
    <col min="9" max="9" width="12.42578125" customWidth="1"/>
  </cols>
  <sheetData>
    <row r="1" spans="1:9" ht="15" customHeight="1" x14ac:dyDescent="0.25">
      <c r="D1" s="559"/>
      <c r="E1" s="559"/>
      <c r="F1" s="559"/>
      <c r="G1" s="1"/>
    </row>
    <row r="2" spans="1:9" ht="15.75" x14ac:dyDescent="0.25">
      <c r="A2" s="652" t="s">
        <v>939</v>
      </c>
      <c r="B2" s="652"/>
      <c r="C2" s="652"/>
      <c r="D2" s="652"/>
      <c r="E2" s="652"/>
      <c r="F2" s="652"/>
      <c r="G2" s="652"/>
    </row>
    <row r="3" spans="1:9" ht="15.75" x14ac:dyDescent="0.25">
      <c r="A3" s="652" t="s">
        <v>935</v>
      </c>
      <c r="B3" s="652"/>
      <c r="C3" s="652"/>
      <c r="D3" s="652"/>
      <c r="E3" s="652"/>
      <c r="F3" s="652"/>
      <c r="G3" s="652"/>
    </row>
    <row r="4" spans="1:9" ht="15.75" x14ac:dyDescent="0.25">
      <c r="A4" s="652" t="s">
        <v>965</v>
      </c>
      <c r="B4" s="652"/>
      <c r="C4" s="652"/>
      <c r="D4" s="652"/>
      <c r="E4" s="652"/>
      <c r="F4" s="652"/>
      <c r="G4" s="652"/>
    </row>
    <row r="5" spans="1:9" ht="15.75" x14ac:dyDescent="0.25">
      <c r="A5" s="653" t="s">
        <v>936</v>
      </c>
      <c r="B5" s="653"/>
      <c r="C5" s="653"/>
      <c r="D5" s="653"/>
      <c r="E5" s="653"/>
      <c r="F5" s="653"/>
      <c r="G5" s="653"/>
    </row>
    <row r="6" spans="1:9" ht="15.75" x14ac:dyDescent="0.25">
      <c r="A6" s="653" t="s">
        <v>937</v>
      </c>
      <c r="B6" s="653"/>
      <c r="C6" s="653"/>
      <c r="D6" s="653"/>
      <c r="E6" s="653"/>
      <c r="F6" s="653"/>
      <c r="G6" s="653"/>
    </row>
    <row r="7" spans="1:9" x14ac:dyDescent="0.25">
      <c r="A7" t="s">
        <v>983</v>
      </c>
      <c r="C7" s="559"/>
      <c r="D7" s="559"/>
      <c r="E7" s="559"/>
    </row>
    <row r="8" spans="1:9" x14ac:dyDescent="0.25">
      <c r="D8" s="559"/>
      <c r="E8" s="559"/>
      <c r="F8" s="559"/>
    </row>
    <row r="9" spans="1:9" ht="18.75" x14ac:dyDescent="0.25">
      <c r="A9" s="646" t="s">
        <v>846</v>
      </c>
      <c r="B9" s="646"/>
      <c r="C9" s="646"/>
      <c r="D9" s="646"/>
      <c r="E9" s="646"/>
      <c r="F9" s="646"/>
      <c r="G9" s="646"/>
      <c r="H9" s="646"/>
      <c r="I9" s="646"/>
    </row>
    <row r="10" spans="1:9" ht="18.75" customHeight="1" x14ac:dyDescent="0.25">
      <c r="A10" s="646" t="s">
        <v>938</v>
      </c>
      <c r="B10" s="646"/>
      <c r="C10" s="646"/>
      <c r="D10" s="646"/>
      <c r="E10" s="646"/>
      <c r="F10" s="646"/>
      <c r="G10" s="646"/>
      <c r="H10" s="646"/>
      <c r="I10" s="646"/>
    </row>
    <row r="11" spans="1:9" ht="18.75" x14ac:dyDescent="0.25">
      <c r="A11" s="646" t="s">
        <v>665</v>
      </c>
      <c r="B11" s="646"/>
      <c r="C11" s="646"/>
      <c r="D11" s="646"/>
      <c r="E11" s="646"/>
      <c r="F11" s="646"/>
      <c r="G11" s="646"/>
      <c r="H11" s="646"/>
      <c r="I11" s="646"/>
    </row>
    <row r="12" spans="1:9" ht="15.75" x14ac:dyDescent="0.25">
      <c r="C12" s="560"/>
      <c r="I12" t="s">
        <v>870</v>
      </c>
    </row>
    <row r="13" spans="1:9" ht="21" customHeight="1" x14ac:dyDescent="0.25">
      <c r="A13" s="60" t="s">
        <v>0</v>
      </c>
      <c r="B13" s="60" t="s">
        <v>46</v>
      </c>
      <c r="C13" s="60" t="s">
        <v>1</v>
      </c>
      <c r="D13" s="60" t="s">
        <v>2</v>
      </c>
      <c r="E13" s="647" t="s">
        <v>3</v>
      </c>
      <c r="F13" s="648"/>
      <c r="G13" s="649"/>
      <c r="H13" s="60" t="s">
        <v>4</v>
      </c>
      <c r="I13" s="60" t="s">
        <v>5</v>
      </c>
    </row>
    <row r="14" spans="1:9" ht="15.75" x14ac:dyDescent="0.25">
      <c r="A14" s="106" t="s">
        <v>6</v>
      </c>
      <c r="B14" s="106"/>
      <c r="C14" s="47"/>
      <c r="D14" s="47"/>
      <c r="E14" s="325"/>
      <c r="F14" s="326"/>
      <c r="G14" s="327"/>
      <c r="H14" s="47"/>
      <c r="I14" s="607">
        <f>SUM(I16+I102+I120+I151+I452+I509+0)</f>
        <v>3247318.69</v>
      </c>
    </row>
    <row r="15" spans="1:9" ht="31.5" x14ac:dyDescent="0.25">
      <c r="A15" s="59" t="s">
        <v>911</v>
      </c>
      <c r="B15" s="144" t="s">
        <v>47</v>
      </c>
      <c r="C15" s="462"/>
      <c r="D15" s="462"/>
      <c r="E15" s="463"/>
      <c r="F15" s="464"/>
      <c r="G15" s="465"/>
      <c r="H15" s="462"/>
      <c r="I15" s="608">
        <f>SUM(I16+I102+I151+I452+I120+I509)</f>
        <v>3247318.69</v>
      </c>
    </row>
    <row r="16" spans="1:9" ht="15.75" x14ac:dyDescent="0.25">
      <c r="A16" s="431" t="s">
        <v>7</v>
      </c>
      <c r="B16" s="466" t="s">
        <v>47</v>
      </c>
      <c r="C16" s="18" t="s">
        <v>8</v>
      </c>
      <c r="D16" s="18"/>
      <c r="E16" s="456"/>
      <c r="F16" s="457"/>
      <c r="G16" s="458"/>
      <c r="H16" s="18"/>
      <c r="I16" s="609">
        <f>SUM(I17+I22+I67)</f>
        <v>2031982</v>
      </c>
    </row>
    <row r="17" spans="1:9" ht="31.5" x14ac:dyDescent="0.25">
      <c r="A17" s="27" t="s">
        <v>9</v>
      </c>
      <c r="B17" s="32" t="s">
        <v>47</v>
      </c>
      <c r="C17" s="28" t="s">
        <v>8</v>
      </c>
      <c r="D17" s="28" t="s">
        <v>10</v>
      </c>
      <c r="E17" s="386"/>
      <c r="F17" s="387"/>
      <c r="G17" s="388"/>
      <c r="H17" s="28"/>
      <c r="I17" s="610">
        <f>SUM(I18)</f>
        <v>468800</v>
      </c>
    </row>
    <row r="18" spans="1:9" ht="15.75" x14ac:dyDescent="0.25">
      <c r="A18" s="36" t="s">
        <v>118</v>
      </c>
      <c r="B18" s="39" t="s">
        <v>47</v>
      </c>
      <c r="C18" s="37" t="s">
        <v>8</v>
      </c>
      <c r="D18" s="37" t="s">
        <v>10</v>
      </c>
      <c r="E18" s="334" t="s">
        <v>708</v>
      </c>
      <c r="F18" s="335" t="s">
        <v>706</v>
      </c>
      <c r="G18" s="336" t="s">
        <v>707</v>
      </c>
      <c r="H18" s="37"/>
      <c r="I18" s="611">
        <f>SUM(I19)</f>
        <v>468800</v>
      </c>
    </row>
    <row r="19" spans="1:9" ht="15.75" x14ac:dyDescent="0.25">
      <c r="A19" s="108" t="s">
        <v>119</v>
      </c>
      <c r="B19" s="60" t="s">
        <v>47</v>
      </c>
      <c r="C19" s="2" t="s">
        <v>8</v>
      </c>
      <c r="D19" s="2" t="s">
        <v>10</v>
      </c>
      <c r="E19" s="337" t="s">
        <v>202</v>
      </c>
      <c r="F19" s="338" t="s">
        <v>706</v>
      </c>
      <c r="G19" s="339" t="s">
        <v>707</v>
      </c>
      <c r="H19" s="2"/>
      <c r="I19" s="612">
        <f>SUM(I20)</f>
        <v>468800</v>
      </c>
    </row>
    <row r="20" spans="1:9" ht="31.5" x14ac:dyDescent="0.25">
      <c r="A20" s="3" t="s">
        <v>87</v>
      </c>
      <c r="B20" s="561" t="s">
        <v>47</v>
      </c>
      <c r="C20" s="2" t="s">
        <v>8</v>
      </c>
      <c r="D20" s="2" t="s">
        <v>10</v>
      </c>
      <c r="E20" s="337" t="s">
        <v>202</v>
      </c>
      <c r="F20" s="338" t="s">
        <v>706</v>
      </c>
      <c r="G20" s="339" t="s">
        <v>711</v>
      </c>
      <c r="H20" s="2"/>
      <c r="I20" s="612">
        <f>SUM(I21)</f>
        <v>468800</v>
      </c>
    </row>
    <row r="21" spans="1:9" ht="47.25" x14ac:dyDescent="0.25">
      <c r="A21" s="109" t="s">
        <v>88</v>
      </c>
      <c r="B21" s="561" t="s">
        <v>47</v>
      </c>
      <c r="C21" s="2" t="s">
        <v>8</v>
      </c>
      <c r="D21" s="2" t="s">
        <v>10</v>
      </c>
      <c r="E21" s="337" t="s">
        <v>202</v>
      </c>
      <c r="F21" s="338" t="s">
        <v>706</v>
      </c>
      <c r="G21" s="339" t="s">
        <v>711</v>
      </c>
      <c r="H21" s="2" t="s">
        <v>11</v>
      </c>
      <c r="I21" s="613">
        <v>468800</v>
      </c>
    </row>
    <row r="22" spans="1:9" ht="47.25" x14ac:dyDescent="0.25">
      <c r="A22" s="124" t="s">
        <v>17</v>
      </c>
      <c r="B22" s="32" t="s">
        <v>47</v>
      </c>
      <c r="C22" s="28" t="s">
        <v>8</v>
      </c>
      <c r="D22" s="28" t="s">
        <v>18</v>
      </c>
      <c r="E22" s="386"/>
      <c r="F22" s="387"/>
      <c r="G22" s="388"/>
      <c r="H22" s="28"/>
      <c r="I22" s="610">
        <f>SUM(I23+I35+I40+I45+I52+I57+I30)</f>
        <v>980060</v>
      </c>
    </row>
    <row r="23" spans="1:9" ht="15" hidden="1" customHeight="1" x14ac:dyDescent="0.25">
      <c r="A23" s="95" t="s">
        <v>127</v>
      </c>
      <c r="B23" s="39" t="s">
        <v>47</v>
      </c>
      <c r="C23" s="37" t="s">
        <v>8</v>
      </c>
      <c r="D23" s="37" t="s">
        <v>18</v>
      </c>
      <c r="E23" s="340" t="s">
        <v>201</v>
      </c>
      <c r="F23" s="341" t="s">
        <v>706</v>
      </c>
      <c r="G23" s="342" t="s">
        <v>707</v>
      </c>
      <c r="H23" s="37"/>
      <c r="I23" s="611"/>
    </row>
    <row r="24" spans="1:9" ht="72" hidden="1" customHeight="1" x14ac:dyDescent="0.25">
      <c r="A24" s="98" t="s">
        <v>128</v>
      </c>
      <c r="B24" s="64" t="s">
        <v>47</v>
      </c>
      <c r="C24" s="2" t="s">
        <v>8</v>
      </c>
      <c r="D24" s="2" t="s">
        <v>18</v>
      </c>
      <c r="E24" s="352" t="s">
        <v>234</v>
      </c>
      <c r="F24" s="353" t="s">
        <v>706</v>
      </c>
      <c r="G24" s="354" t="s">
        <v>707</v>
      </c>
      <c r="H24" s="2"/>
      <c r="I24" s="612"/>
    </row>
    <row r="25" spans="1:9" ht="15" hidden="1" customHeight="1" x14ac:dyDescent="0.25">
      <c r="A25" s="98" t="s">
        <v>714</v>
      </c>
      <c r="B25" s="64" t="s">
        <v>47</v>
      </c>
      <c r="C25" s="2" t="s">
        <v>8</v>
      </c>
      <c r="D25" s="2" t="s">
        <v>18</v>
      </c>
      <c r="E25" s="352" t="s">
        <v>234</v>
      </c>
      <c r="F25" s="353" t="s">
        <v>8</v>
      </c>
      <c r="G25" s="354" t="s">
        <v>707</v>
      </c>
      <c r="H25" s="2"/>
      <c r="I25" s="612"/>
    </row>
    <row r="26" spans="1:9" ht="15" hidden="1" customHeight="1" x14ac:dyDescent="0.25">
      <c r="A26" s="109" t="s">
        <v>90</v>
      </c>
      <c r="B26" s="561" t="s">
        <v>47</v>
      </c>
      <c r="C26" s="2" t="s">
        <v>8</v>
      </c>
      <c r="D26" s="2" t="s">
        <v>18</v>
      </c>
      <c r="E26" s="355" t="s">
        <v>234</v>
      </c>
      <c r="F26" s="356" t="s">
        <v>8</v>
      </c>
      <c r="G26" s="357" t="s">
        <v>715</v>
      </c>
      <c r="H26" s="2"/>
      <c r="I26" s="612"/>
    </row>
    <row r="27" spans="1:9" ht="15" hidden="1" customHeight="1" x14ac:dyDescent="0.25">
      <c r="A27" s="109" t="s">
        <v>88</v>
      </c>
      <c r="B27" s="561" t="s">
        <v>47</v>
      </c>
      <c r="C27" s="2" t="s">
        <v>8</v>
      </c>
      <c r="D27" s="2" t="s">
        <v>18</v>
      </c>
      <c r="E27" s="355" t="s">
        <v>234</v>
      </c>
      <c r="F27" s="356" t="s">
        <v>8</v>
      </c>
      <c r="G27" s="357" t="s">
        <v>715</v>
      </c>
      <c r="H27" s="2" t="s">
        <v>11</v>
      </c>
      <c r="I27" s="612"/>
    </row>
    <row r="28" spans="1:9" ht="15" hidden="1" customHeight="1" x14ac:dyDescent="0.25">
      <c r="A28" s="103" t="s">
        <v>117</v>
      </c>
      <c r="B28" s="467" t="s">
        <v>47</v>
      </c>
      <c r="C28" s="2" t="s">
        <v>8</v>
      </c>
      <c r="D28" s="2" t="s">
        <v>18</v>
      </c>
      <c r="E28" s="352" t="s">
        <v>234</v>
      </c>
      <c r="F28" s="353" t="s">
        <v>8</v>
      </c>
      <c r="G28" s="354" t="s">
        <v>716</v>
      </c>
      <c r="H28" s="2"/>
      <c r="I28" s="612"/>
    </row>
    <row r="29" spans="1:9" ht="16.5" hidden="1" customHeight="1" x14ac:dyDescent="0.25">
      <c r="A29" s="140" t="s">
        <v>89</v>
      </c>
      <c r="B29" s="444" t="s">
        <v>47</v>
      </c>
      <c r="C29" s="2" t="s">
        <v>8</v>
      </c>
      <c r="D29" s="2" t="s">
        <v>18</v>
      </c>
      <c r="E29" s="352" t="s">
        <v>234</v>
      </c>
      <c r="F29" s="353" t="s">
        <v>8</v>
      </c>
      <c r="G29" s="354" t="s">
        <v>716</v>
      </c>
      <c r="H29" s="2" t="s">
        <v>14</v>
      </c>
      <c r="I29" s="613"/>
    </row>
    <row r="30" spans="1:9" ht="60.75" hidden="1" customHeight="1" x14ac:dyDescent="0.25">
      <c r="A30" s="95" t="s">
        <v>850</v>
      </c>
      <c r="B30" s="39" t="s">
        <v>47</v>
      </c>
      <c r="C30" s="37" t="s">
        <v>8</v>
      </c>
      <c r="D30" s="37" t="s">
        <v>18</v>
      </c>
      <c r="E30" s="346" t="s">
        <v>733</v>
      </c>
      <c r="F30" s="347" t="s">
        <v>706</v>
      </c>
      <c r="G30" s="348" t="s">
        <v>707</v>
      </c>
      <c r="H30" s="37"/>
      <c r="I30" s="611"/>
    </row>
    <row r="31" spans="1:9" ht="94.5" hidden="1" customHeight="1" x14ac:dyDescent="0.25">
      <c r="A31" s="98" t="s">
        <v>851</v>
      </c>
      <c r="B31" s="64" t="s">
        <v>47</v>
      </c>
      <c r="C31" s="2" t="s">
        <v>8</v>
      </c>
      <c r="D31" s="2" t="s">
        <v>18</v>
      </c>
      <c r="E31" s="349" t="s">
        <v>849</v>
      </c>
      <c r="F31" s="350" t="s">
        <v>706</v>
      </c>
      <c r="G31" s="351" t="s">
        <v>707</v>
      </c>
      <c r="H31" s="53"/>
      <c r="I31" s="612"/>
    </row>
    <row r="32" spans="1:9" ht="48" hidden="1" customHeight="1" x14ac:dyDescent="0.25">
      <c r="A32" s="98" t="s">
        <v>734</v>
      </c>
      <c r="B32" s="64" t="s">
        <v>47</v>
      </c>
      <c r="C32" s="2" t="s">
        <v>8</v>
      </c>
      <c r="D32" s="2" t="s">
        <v>18</v>
      </c>
      <c r="E32" s="349" t="s">
        <v>849</v>
      </c>
      <c r="F32" s="350" t="s">
        <v>8</v>
      </c>
      <c r="G32" s="351" t="s">
        <v>707</v>
      </c>
      <c r="H32" s="53"/>
      <c r="I32" s="612"/>
    </row>
    <row r="33" spans="1:9" ht="16.5" hidden="1" customHeight="1" x14ac:dyDescent="0.25">
      <c r="A33" s="98" t="s">
        <v>853</v>
      </c>
      <c r="B33" s="64" t="s">
        <v>47</v>
      </c>
      <c r="C33" s="2" t="s">
        <v>8</v>
      </c>
      <c r="D33" s="2" t="s">
        <v>18</v>
      </c>
      <c r="E33" s="349" t="s">
        <v>213</v>
      </c>
      <c r="F33" s="350" t="s">
        <v>8</v>
      </c>
      <c r="G33" s="351" t="s">
        <v>852</v>
      </c>
      <c r="H33" s="53"/>
      <c r="I33" s="612"/>
    </row>
    <row r="34" spans="1:9" ht="16.5" hidden="1" customHeight="1" x14ac:dyDescent="0.25">
      <c r="A34" s="110" t="s">
        <v>89</v>
      </c>
      <c r="B34" s="64" t="s">
        <v>47</v>
      </c>
      <c r="C34" s="2" t="s">
        <v>8</v>
      </c>
      <c r="D34" s="2" t="s">
        <v>18</v>
      </c>
      <c r="E34" s="349" t="s">
        <v>213</v>
      </c>
      <c r="F34" s="350" t="s">
        <v>8</v>
      </c>
      <c r="G34" s="351" t="s">
        <v>852</v>
      </c>
      <c r="H34" s="2" t="s">
        <v>14</v>
      </c>
      <c r="I34" s="612"/>
    </row>
    <row r="35" spans="1:9" ht="47.25" x14ac:dyDescent="0.25">
      <c r="A35" s="95" t="s">
        <v>904</v>
      </c>
      <c r="B35" s="39" t="s">
        <v>47</v>
      </c>
      <c r="C35" s="37" t="s">
        <v>8</v>
      </c>
      <c r="D35" s="37" t="s">
        <v>18</v>
      </c>
      <c r="E35" s="346" t="s">
        <v>709</v>
      </c>
      <c r="F35" s="347" t="s">
        <v>706</v>
      </c>
      <c r="G35" s="348" t="s">
        <v>707</v>
      </c>
      <c r="H35" s="37"/>
      <c r="I35" s="611">
        <f>SUM(I36)</f>
        <v>235360</v>
      </c>
    </row>
    <row r="36" spans="1:9" ht="78.75" x14ac:dyDescent="0.25">
      <c r="A36" s="98" t="s">
        <v>903</v>
      </c>
      <c r="B36" s="64" t="s">
        <v>47</v>
      </c>
      <c r="C36" s="2" t="s">
        <v>8</v>
      </c>
      <c r="D36" s="2" t="s">
        <v>18</v>
      </c>
      <c r="E36" s="349" t="s">
        <v>710</v>
      </c>
      <c r="F36" s="350" t="s">
        <v>706</v>
      </c>
      <c r="G36" s="351" t="s">
        <v>707</v>
      </c>
      <c r="H36" s="53"/>
      <c r="I36" s="612">
        <f>SUM(I37)</f>
        <v>235360</v>
      </c>
    </row>
    <row r="37" spans="1:9" ht="47.25" x14ac:dyDescent="0.25">
      <c r="A37" s="98" t="s">
        <v>713</v>
      </c>
      <c r="B37" s="64" t="s">
        <v>47</v>
      </c>
      <c r="C37" s="2" t="s">
        <v>8</v>
      </c>
      <c r="D37" s="2" t="s">
        <v>18</v>
      </c>
      <c r="E37" s="349" t="s">
        <v>710</v>
      </c>
      <c r="F37" s="350" t="s">
        <v>8</v>
      </c>
      <c r="G37" s="351" t="s">
        <v>707</v>
      </c>
      <c r="H37" s="53"/>
      <c r="I37" s="612">
        <f>SUM(I38)</f>
        <v>235360</v>
      </c>
    </row>
    <row r="38" spans="1:9" ht="17.25" customHeight="1" x14ac:dyDescent="0.25">
      <c r="A38" s="98" t="s">
        <v>122</v>
      </c>
      <c r="B38" s="64" t="s">
        <v>47</v>
      </c>
      <c r="C38" s="2" t="s">
        <v>8</v>
      </c>
      <c r="D38" s="2" t="s">
        <v>18</v>
      </c>
      <c r="E38" s="349" t="s">
        <v>710</v>
      </c>
      <c r="F38" s="350" t="s">
        <v>8</v>
      </c>
      <c r="G38" s="351" t="s">
        <v>712</v>
      </c>
      <c r="H38" s="53"/>
      <c r="I38" s="612">
        <f>SUM(I39)</f>
        <v>235360</v>
      </c>
    </row>
    <row r="39" spans="1:9" ht="21.75" customHeight="1" x14ac:dyDescent="0.25">
      <c r="A39" s="110" t="s">
        <v>89</v>
      </c>
      <c r="B39" s="443" t="s">
        <v>47</v>
      </c>
      <c r="C39" s="2" t="s">
        <v>8</v>
      </c>
      <c r="D39" s="2" t="s">
        <v>18</v>
      </c>
      <c r="E39" s="349" t="s">
        <v>710</v>
      </c>
      <c r="F39" s="350" t="s">
        <v>8</v>
      </c>
      <c r="G39" s="351" t="s">
        <v>712</v>
      </c>
      <c r="H39" s="2" t="s">
        <v>14</v>
      </c>
      <c r="I39" s="612">
        <v>235360</v>
      </c>
    </row>
    <row r="40" spans="1:9" ht="15" hidden="1" customHeight="1" x14ac:dyDescent="0.25">
      <c r="A40" s="95" t="s">
        <v>136</v>
      </c>
      <c r="B40" s="39" t="s">
        <v>47</v>
      </c>
      <c r="C40" s="37" t="s">
        <v>8</v>
      </c>
      <c r="D40" s="37" t="s">
        <v>18</v>
      </c>
      <c r="E40" s="334" t="s">
        <v>719</v>
      </c>
      <c r="F40" s="335" t="s">
        <v>706</v>
      </c>
      <c r="G40" s="336" t="s">
        <v>707</v>
      </c>
      <c r="H40" s="37"/>
      <c r="I40" s="611"/>
    </row>
    <row r="41" spans="1:9" ht="15" hidden="1" customHeight="1" x14ac:dyDescent="0.25">
      <c r="A41" s="98" t="s">
        <v>717</v>
      </c>
      <c r="B41" s="64" t="s">
        <v>47</v>
      </c>
      <c r="C41" s="2" t="s">
        <v>8</v>
      </c>
      <c r="D41" s="2" t="s">
        <v>18</v>
      </c>
      <c r="E41" s="337" t="s">
        <v>205</v>
      </c>
      <c r="F41" s="338" t="s">
        <v>706</v>
      </c>
      <c r="G41" s="339" t="s">
        <v>707</v>
      </c>
      <c r="H41" s="2"/>
      <c r="I41" s="612"/>
    </row>
    <row r="42" spans="1:9" ht="15" hidden="1" customHeight="1" x14ac:dyDescent="0.25">
      <c r="A42" s="98" t="s">
        <v>718</v>
      </c>
      <c r="B42" s="64" t="s">
        <v>47</v>
      </c>
      <c r="C42" s="2" t="s">
        <v>8</v>
      </c>
      <c r="D42" s="2" t="s">
        <v>18</v>
      </c>
      <c r="E42" s="337" t="s">
        <v>205</v>
      </c>
      <c r="F42" s="338" t="s">
        <v>8</v>
      </c>
      <c r="G42" s="339" t="s">
        <v>707</v>
      </c>
      <c r="H42" s="2"/>
      <c r="I42" s="612"/>
    </row>
    <row r="43" spans="1:9" ht="32.25" hidden="1" customHeight="1" x14ac:dyDescent="0.25">
      <c r="A43" s="98" t="s">
        <v>93</v>
      </c>
      <c r="B43" s="468" t="s">
        <v>47</v>
      </c>
      <c r="C43" s="2" t="s">
        <v>8</v>
      </c>
      <c r="D43" s="2" t="s">
        <v>18</v>
      </c>
      <c r="E43" s="337" t="s">
        <v>205</v>
      </c>
      <c r="F43" s="338" t="s">
        <v>8</v>
      </c>
      <c r="G43" s="339" t="s">
        <v>720</v>
      </c>
      <c r="H43" s="2"/>
      <c r="I43" s="612"/>
    </row>
    <row r="44" spans="1:9" ht="15" hidden="1" customHeight="1" x14ac:dyDescent="0.25">
      <c r="A44" s="109" t="s">
        <v>88</v>
      </c>
      <c r="B44" s="561" t="s">
        <v>47</v>
      </c>
      <c r="C44" s="2" t="s">
        <v>8</v>
      </c>
      <c r="D44" s="2" t="s">
        <v>18</v>
      </c>
      <c r="E44" s="337" t="s">
        <v>205</v>
      </c>
      <c r="F44" s="338" t="s">
        <v>8</v>
      </c>
      <c r="G44" s="339" t="s">
        <v>720</v>
      </c>
      <c r="H44" s="2" t="s">
        <v>11</v>
      </c>
      <c r="I44" s="612"/>
    </row>
    <row r="45" spans="1:9" ht="15" hidden="1" customHeight="1" x14ac:dyDescent="0.25">
      <c r="A45" s="119" t="s">
        <v>129</v>
      </c>
      <c r="B45" s="41" t="s">
        <v>47</v>
      </c>
      <c r="C45" s="37" t="s">
        <v>8</v>
      </c>
      <c r="D45" s="37" t="s">
        <v>18</v>
      </c>
      <c r="E45" s="334" t="s">
        <v>722</v>
      </c>
      <c r="F45" s="335" t="s">
        <v>706</v>
      </c>
      <c r="G45" s="336" t="s">
        <v>707</v>
      </c>
      <c r="H45" s="37"/>
      <c r="I45" s="611"/>
    </row>
    <row r="46" spans="1:9" ht="15" hidden="1" customHeight="1" x14ac:dyDescent="0.25">
      <c r="A46" s="114" t="s">
        <v>130</v>
      </c>
      <c r="B46" s="443" t="s">
        <v>47</v>
      </c>
      <c r="C46" s="2" t="s">
        <v>8</v>
      </c>
      <c r="D46" s="2" t="s">
        <v>18</v>
      </c>
      <c r="E46" s="337" t="s">
        <v>206</v>
      </c>
      <c r="F46" s="338" t="s">
        <v>706</v>
      </c>
      <c r="G46" s="339" t="s">
        <v>707</v>
      </c>
      <c r="H46" s="2"/>
      <c r="I46" s="612"/>
    </row>
    <row r="47" spans="1:9" ht="15" hidden="1" customHeight="1" x14ac:dyDescent="0.25">
      <c r="A47" s="115" t="s">
        <v>721</v>
      </c>
      <c r="B47" s="444" t="s">
        <v>47</v>
      </c>
      <c r="C47" s="2" t="s">
        <v>8</v>
      </c>
      <c r="D47" s="2" t="s">
        <v>18</v>
      </c>
      <c r="E47" s="337" t="s">
        <v>206</v>
      </c>
      <c r="F47" s="338" t="s">
        <v>8</v>
      </c>
      <c r="G47" s="339" t="s">
        <v>707</v>
      </c>
      <c r="H47" s="2"/>
      <c r="I47" s="612"/>
    </row>
    <row r="48" spans="1:9" ht="15" hidden="1" customHeight="1" x14ac:dyDescent="0.25">
      <c r="A48" s="109" t="s">
        <v>131</v>
      </c>
      <c r="B48" s="561" t="s">
        <v>47</v>
      </c>
      <c r="C48" s="2" t="s">
        <v>8</v>
      </c>
      <c r="D48" s="2" t="s">
        <v>18</v>
      </c>
      <c r="E48" s="337" t="s">
        <v>206</v>
      </c>
      <c r="F48" s="338" t="s">
        <v>8</v>
      </c>
      <c r="G48" s="339" t="s">
        <v>723</v>
      </c>
      <c r="H48" s="2"/>
      <c r="I48" s="612"/>
    </row>
    <row r="49" spans="1:9" ht="15" hidden="1" customHeight="1" x14ac:dyDescent="0.25">
      <c r="A49" s="109" t="s">
        <v>88</v>
      </c>
      <c r="B49" s="561" t="s">
        <v>47</v>
      </c>
      <c r="C49" s="2" t="s">
        <v>8</v>
      </c>
      <c r="D49" s="2" t="s">
        <v>18</v>
      </c>
      <c r="E49" s="337" t="s">
        <v>206</v>
      </c>
      <c r="F49" s="338" t="s">
        <v>8</v>
      </c>
      <c r="G49" s="339" t="s">
        <v>723</v>
      </c>
      <c r="H49" s="2" t="s">
        <v>11</v>
      </c>
      <c r="I49" s="613"/>
    </row>
    <row r="50" spans="1:9" ht="15" hidden="1" customHeight="1" x14ac:dyDescent="0.25">
      <c r="A50" s="109" t="s">
        <v>92</v>
      </c>
      <c r="B50" s="561" t="s">
        <v>47</v>
      </c>
      <c r="C50" s="2" t="s">
        <v>8</v>
      </c>
      <c r="D50" s="2" t="s">
        <v>18</v>
      </c>
      <c r="E50" s="337" t="s">
        <v>206</v>
      </c>
      <c r="F50" s="338" t="s">
        <v>8</v>
      </c>
      <c r="G50" s="339" t="s">
        <v>724</v>
      </c>
      <c r="H50" s="2"/>
      <c r="I50" s="612"/>
    </row>
    <row r="51" spans="1:9" ht="15" hidden="1" customHeight="1" x14ac:dyDescent="0.25">
      <c r="A51" s="109" t="s">
        <v>88</v>
      </c>
      <c r="B51" s="561" t="s">
        <v>47</v>
      </c>
      <c r="C51" s="2" t="s">
        <v>8</v>
      </c>
      <c r="D51" s="2" t="s">
        <v>18</v>
      </c>
      <c r="E51" s="337" t="s">
        <v>206</v>
      </c>
      <c r="F51" s="338" t="s">
        <v>8</v>
      </c>
      <c r="G51" s="339" t="s">
        <v>724</v>
      </c>
      <c r="H51" s="2" t="s">
        <v>11</v>
      </c>
      <c r="I51" s="612"/>
    </row>
    <row r="52" spans="1:9" ht="15" hidden="1" customHeight="1" x14ac:dyDescent="0.25">
      <c r="A52" s="95" t="s">
        <v>132</v>
      </c>
      <c r="B52" s="39" t="s">
        <v>47</v>
      </c>
      <c r="C52" s="37" t="s">
        <v>8</v>
      </c>
      <c r="D52" s="37" t="s">
        <v>18</v>
      </c>
      <c r="E52" s="334" t="s">
        <v>207</v>
      </c>
      <c r="F52" s="335" t="s">
        <v>706</v>
      </c>
      <c r="G52" s="336" t="s">
        <v>707</v>
      </c>
      <c r="H52" s="37"/>
      <c r="I52" s="611"/>
    </row>
    <row r="53" spans="1:9" ht="15" hidden="1" customHeight="1" x14ac:dyDescent="0.25">
      <c r="A53" s="98" t="s">
        <v>133</v>
      </c>
      <c r="B53" s="64" t="s">
        <v>47</v>
      </c>
      <c r="C53" s="2" t="s">
        <v>8</v>
      </c>
      <c r="D53" s="2" t="s">
        <v>18</v>
      </c>
      <c r="E53" s="337" t="s">
        <v>208</v>
      </c>
      <c r="F53" s="338" t="s">
        <v>706</v>
      </c>
      <c r="G53" s="339" t="s">
        <v>707</v>
      </c>
      <c r="H53" s="53"/>
      <c r="I53" s="612"/>
    </row>
    <row r="54" spans="1:9" ht="15" hidden="1" customHeight="1" x14ac:dyDescent="0.25">
      <c r="A54" s="98" t="s">
        <v>725</v>
      </c>
      <c r="B54" s="64" t="s">
        <v>47</v>
      </c>
      <c r="C54" s="2" t="s">
        <v>8</v>
      </c>
      <c r="D54" s="2" t="s">
        <v>18</v>
      </c>
      <c r="E54" s="337" t="s">
        <v>208</v>
      </c>
      <c r="F54" s="338" t="s">
        <v>10</v>
      </c>
      <c r="G54" s="339" t="s">
        <v>707</v>
      </c>
      <c r="H54" s="53"/>
      <c r="I54" s="612"/>
    </row>
    <row r="55" spans="1:9" ht="33.75" hidden="1" customHeight="1" x14ac:dyDescent="0.25">
      <c r="A55" s="3" t="s">
        <v>91</v>
      </c>
      <c r="B55" s="561" t="s">
        <v>47</v>
      </c>
      <c r="C55" s="2" t="s">
        <v>8</v>
      </c>
      <c r="D55" s="2" t="s">
        <v>18</v>
      </c>
      <c r="E55" s="337" t="s">
        <v>208</v>
      </c>
      <c r="F55" s="338" t="s">
        <v>10</v>
      </c>
      <c r="G55" s="339" t="s">
        <v>726</v>
      </c>
      <c r="H55" s="2"/>
      <c r="I55" s="612"/>
    </row>
    <row r="56" spans="1:9" ht="15" hidden="1" customHeight="1" x14ac:dyDescent="0.25">
      <c r="A56" s="109" t="s">
        <v>88</v>
      </c>
      <c r="B56" s="561" t="s">
        <v>47</v>
      </c>
      <c r="C56" s="2" t="s">
        <v>8</v>
      </c>
      <c r="D56" s="2" t="s">
        <v>18</v>
      </c>
      <c r="E56" s="337" t="s">
        <v>208</v>
      </c>
      <c r="F56" s="338" t="s">
        <v>10</v>
      </c>
      <c r="G56" s="339" t="s">
        <v>726</v>
      </c>
      <c r="H56" s="2" t="s">
        <v>11</v>
      </c>
      <c r="I56" s="612"/>
    </row>
    <row r="57" spans="1:9" ht="15.75" x14ac:dyDescent="0.25">
      <c r="A57" s="36" t="s">
        <v>137</v>
      </c>
      <c r="B57" s="39" t="s">
        <v>47</v>
      </c>
      <c r="C57" s="37" t="s">
        <v>8</v>
      </c>
      <c r="D57" s="37" t="s">
        <v>18</v>
      </c>
      <c r="E57" s="334" t="s">
        <v>209</v>
      </c>
      <c r="F57" s="335" t="s">
        <v>706</v>
      </c>
      <c r="G57" s="336" t="s">
        <v>707</v>
      </c>
      <c r="H57" s="37"/>
      <c r="I57" s="611">
        <f>I58</f>
        <v>744700</v>
      </c>
    </row>
    <row r="58" spans="1:9" ht="15.75" x14ac:dyDescent="0.25">
      <c r="A58" s="3" t="s">
        <v>138</v>
      </c>
      <c r="B58" s="561" t="s">
        <v>47</v>
      </c>
      <c r="C58" s="2" t="s">
        <v>8</v>
      </c>
      <c r="D58" s="2" t="s">
        <v>18</v>
      </c>
      <c r="E58" s="337" t="s">
        <v>210</v>
      </c>
      <c r="F58" s="338" t="s">
        <v>706</v>
      </c>
      <c r="G58" s="339" t="s">
        <v>707</v>
      </c>
      <c r="H58" s="2"/>
      <c r="I58" s="612">
        <f>I59</f>
        <v>744700</v>
      </c>
    </row>
    <row r="59" spans="1:9" ht="31.5" x14ac:dyDescent="0.25">
      <c r="A59" s="3" t="s">
        <v>87</v>
      </c>
      <c r="B59" s="561" t="s">
        <v>47</v>
      </c>
      <c r="C59" s="2" t="s">
        <v>8</v>
      </c>
      <c r="D59" s="2" t="s">
        <v>18</v>
      </c>
      <c r="E59" s="337" t="s">
        <v>210</v>
      </c>
      <c r="F59" s="338" t="s">
        <v>706</v>
      </c>
      <c r="G59" s="339" t="s">
        <v>711</v>
      </c>
      <c r="H59" s="2"/>
      <c r="I59" s="612">
        <f>I60+I61</f>
        <v>744700</v>
      </c>
    </row>
    <row r="60" spans="1:9" ht="47.25" x14ac:dyDescent="0.25">
      <c r="A60" s="109" t="s">
        <v>88</v>
      </c>
      <c r="B60" s="561" t="s">
        <v>47</v>
      </c>
      <c r="C60" s="2" t="s">
        <v>8</v>
      </c>
      <c r="D60" s="2" t="s">
        <v>18</v>
      </c>
      <c r="E60" s="337" t="s">
        <v>210</v>
      </c>
      <c r="F60" s="338" t="s">
        <v>706</v>
      </c>
      <c r="G60" s="339" t="s">
        <v>711</v>
      </c>
      <c r="H60" s="2" t="s">
        <v>11</v>
      </c>
      <c r="I60" s="613">
        <v>682800</v>
      </c>
    </row>
    <row r="61" spans="1:9" ht="15.75" x14ac:dyDescent="0.25">
      <c r="A61" s="3" t="s">
        <v>16</v>
      </c>
      <c r="B61" s="561" t="s">
        <v>47</v>
      </c>
      <c r="C61" s="2" t="s">
        <v>8</v>
      </c>
      <c r="D61" s="2" t="s">
        <v>18</v>
      </c>
      <c r="E61" s="337" t="s">
        <v>210</v>
      </c>
      <c r="F61" s="338" t="s">
        <v>706</v>
      </c>
      <c r="G61" s="339" t="s">
        <v>711</v>
      </c>
      <c r="H61" s="2" t="s">
        <v>15</v>
      </c>
      <c r="I61" s="613">
        <v>61900</v>
      </c>
    </row>
    <row r="62" spans="1:9" ht="16.5" hidden="1" customHeight="1" x14ac:dyDescent="0.25">
      <c r="A62" s="124" t="s">
        <v>20</v>
      </c>
      <c r="B62" s="32" t="s">
        <v>47</v>
      </c>
      <c r="C62" s="28" t="s">
        <v>8</v>
      </c>
      <c r="D62" s="32">
        <v>11</v>
      </c>
      <c r="E62" s="126"/>
      <c r="F62" s="453"/>
      <c r="G62" s="454"/>
      <c r="H62" s="28"/>
      <c r="I62" s="610"/>
    </row>
    <row r="63" spans="1:9" ht="16.5" hidden="1" customHeight="1" x14ac:dyDescent="0.25">
      <c r="A63" s="95" t="s">
        <v>94</v>
      </c>
      <c r="B63" s="39" t="s">
        <v>47</v>
      </c>
      <c r="C63" s="37" t="s">
        <v>8</v>
      </c>
      <c r="D63" s="39">
        <v>11</v>
      </c>
      <c r="E63" s="340" t="s">
        <v>211</v>
      </c>
      <c r="F63" s="341" t="s">
        <v>706</v>
      </c>
      <c r="G63" s="342" t="s">
        <v>707</v>
      </c>
      <c r="H63" s="37"/>
      <c r="I63" s="611"/>
    </row>
    <row r="64" spans="1:9" ht="16.5" hidden="1" customHeight="1" x14ac:dyDescent="0.25">
      <c r="A64" s="112" t="s">
        <v>95</v>
      </c>
      <c r="B64" s="8" t="s">
        <v>47</v>
      </c>
      <c r="C64" s="2" t="s">
        <v>8</v>
      </c>
      <c r="D64" s="561">
        <v>11</v>
      </c>
      <c r="E64" s="355" t="s">
        <v>212</v>
      </c>
      <c r="F64" s="356" t="s">
        <v>706</v>
      </c>
      <c r="G64" s="357" t="s">
        <v>707</v>
      </c>
      <c r="H64" s="2"/>
      <c r="I64" s="614"/>
    </row>
    <row r="65" spans="1:9" ht="16.5" hidden="1" customHeight="1" x14ac:dyDescent="0.25">
      <c r="A65" s="3" t="s">
        <v>115</v>
      </c>
      <c r="B65" s="561" t="s">
        <v>47</v>
      </c>
      <c r="C65" s="2" t="s">
        <v>8</v>
      </c>
      <c r="D65" s="561">
        <v>11</v>
      </c>
      <c r="E65" s="355" t="s">
        <v>212</v>
      </c>
      <c r="F65" s="356" t="s">
        <v>706</v>
      </c>
      <c r="G65" s="357" t="s">
        <v>730</v>
      </c>
      <c r="H65" s="2"/>
      <c r="I65" s="614"/>
    </row>
    <row r="66" spans="1:9" ht="15.75" hidden="1" customHeight="1" x14ac:dyDescent="0.25">
      <c r="A66" s="3" t="s">
        <v>16</v>
      </c>
      <c r="B66" s="561" t="s">
        <v>47</v>
      </c>
      <c r="C66" s="2" t="s">
        <v>8</v>
      </c>
      <c r="D66" s="561">
        <v>11</v>
      </c>
      <c r="E66" s="355" t="s">
        <v>212</v>
      </c>
      <c r="F66" s="356" t="s">
        <v>706</v>
      </c>
      <c r="G66" s="357" t="s">
        <v>730</v>
      </c>
      <c r="H66" s="2" t="s">
        <v>15</v>
      </c>
      <c r="I66" s="613"/>
    </row>
    <row r="67" spans="1:9" ht="15.75" x14ac:dyDescent="0.25">
      <c r="A67" s="124" t="s">
        <v>21</v>
      </c>
      <c r="B67" s="32" t="s">
        <v>47</v>
      </c>
      <c r="C67" s="28" t="s">
        <v>8</v>
      </c>
      <c r="D67" s="32">
        <v>13</v>
      </c>
      <c r="E67" s="126"/>
      <c r="F67" s="453"/>
      <c r="G67" s="454"/>
      <c r="H67" s="28"/>
      <c r="I67" s="610">
        <f>SUM(I73+I83+I88+I92+I97)</f>
        <v>583122</v>
      </c>
    </row>
    <row r="68" spans="1:9" ht="15" hidden="1" customHeight="1" x14ac:dyDescent="0.25">
      <c r="A68" s="36" t="s">
        <v>143</v>
      </c>
      <c r="B68" s="39" t="s">
        <v>47</v>
      </c>
      <c r="C68" s="37" t="s">
        <v>8</v>
      </c>
      <c r="D68" s="39">
        <v>13</v>
      </c>
      <c r="E68" s="340" t="s">
        <v>733</v>
      </c>
      <c r="F68" s="341" t="s">
        <v>706</v>
      </c>
      <c r="G68" s="342" t="s">
        <v>707</v>
      </c>
      <c r="H68" s="37"/>
      <c r="I68" s="611"/>
    </row>
    <row r="69" spans="1:9" ht="63" hidden="1" customHeight="1" x14ac:dyDescent="0.25">
      <c r="A69" s="65" t="s">
        <v>144</v>
      </c>
      <c r="B69" s="64" t="s">
        <v>47</v>
      </c>
      <c r="C69" s="2" t="s">
        <v>8</v>
      </c>
      <c r="D69" s="561">
        <v>13</v>
      </c>
      <c r="E69" s="355" t="s">
        <v>213</v>
      </c>
      <c r="F69" s="356" t="s">
        <v>706</v>
      </c>
      <c r="G69" s="357" t="s">
        <v>707</v>
      </c>
      <c r="H69" s="2"/>
      <c r="I69" s="614"/>
    </row>
    <row r="70" spans="1:9" ht="15" hidden="1" customHeight="1" x14ac:dyDescent="0.25">
      <c r="A70" s="65" t="s">
        <v>734</v>
      </c>
      <c r="B70" s="64" t="s">
        <v>47</v>
      </c>
      <c r="C70" s="2" t="s">
        <v>8</v>
      </c>
      <c r="D70" s="561">
        <v>13</v>
      </c>
      <c r="E70" s="355" t="s">
        <v>213</v>
      </c>
      <c r="F70" s="356" t="s">
        <v>8</v>
      </c>
      <c r="G70" s="357" t="s">
        <v>707</v>
      </c>
      <c r="H70" s="2"/>
      <c r="I70" s="614"/>
    </row>
    <row r="71" spans="1:9" ht="17.25" hidden="1" customHeight="1" x14ac:dyDescent="0.25">
      <c r="A71" s="109" t="s">
        <v>736</v>
      </c>
      <c r="B71" s="561" t="s">
        <v>47</v>
      </c>
      <c r="C71" s="2" t="s">
        <v>8</v>
      </c>
      <c r="D71" s="561">
        <v>13</v>
      </c>
      <c r="E71" s="355" t="s">
        <v>213</v>
      </c>
      <c r="F71" s="356" t="s">
        <v>8</v>
      </c>
      <c r="G71" s="357" t="s">
        <v>735</v>
      </c>
      <c r="H71" s="2"/>
      <c r="I71" s="614"/>
    </row>
    <row r="72" spans="1:9" ht="17.25" hidden="1" customHeight="1" x14ac:dyDescent="0.25">
      <c r="A72" s="114" t="s">
        <v>89</v>
      </c>
      <c r="B72" s="443" t="s">
        <v>47</v>
      </c>
      <c r="C72" s="2" t="s">
        <v>8</v>
      </c>
      <c r="D72" s="561">
        <v>13</v>
      </c>
      <c r="E72" s="355" t="s">
        <v>213</v>
      </c>
      <c r="F72" s="356" t="s">
        <v>8</v>
      </c>
      <c r="G72" s="357" t="s">
        <v>735</v>
      </c>
      <c r="H72" s="2" t="s">
        <v>14</v>
      </c>
      <c r="I72" s="613"/>
    </row>
    <row r="73" spans="1:9" ht="63" x14ac:dyDescent="0.25">
      <c r="A73" s="95" t="s">
        <v>953</v>
      </c>
      <c r="B73" s="39" t="s">
        <v>47</v>
      </c>
      <c r="C73" s="37" t="s">
        <v>8</v>
      </c>
      <c r="D73" s="39">
        <v>13</v>
      </c>
      <c r="E73" s="340" t="s">
        <v>761</v>
      </c>
      <c r="F73" s="341" t="s">
        <v>706</v>
      </c>
      <c r="G73" s="342" t="s">
        <v>707</v>
      </c>
      <c r="H73" s="37"/>
      <c r="I73" s="611">
        <f>SUM(I74+I79)</f>
        <v>28955</v>
      </c>
    </row>
    <row r="74" spans="1:9" ht="94.5" x14ac:dyDescent="0.25">
      <c r="A74" s="109" t="s">
        <v>920</v>
      </c>
      <c r="B74" s="561" t="s">
        <v>47</v>
      </c>
      <c r="C74" s="2" t="s">
        <v>8</v>
      </c>
      <c r="D74" s="561">
        <v>13</v>
      </c>
      <c r="E74" s="355" t="s">
        <v>256</v>
      </c>
      <c r="F74" s="356" t="s">
        <v>706</v>
      </c>
      <c r="G74" s="357" t="s">
        <v>707</v>
      </c>
      <c r="H74" s="2"/>
      <c r="I74" s="612">
        <f>SUM(I75)</f>
        <v>22988</v>
      </c>
    </row>
    <row r="75" spans="1:9" ht="47.25" x14ac:dyDescent="0.25">
      <c r="A75" s="3" t="s">
        <v>905</v>
      </c>
      <c r="B75" s="561" t="s">
        <v>47</v>
      </c>
      <c r="C75" s="2" t="s">
        <v>8</v>
      </c>
      <c r="D75" s="561">
        <v>13</v>
      </c>
      <c r="E75" s="355" t="s">
        <v>256</v>
      </c>
      <c r="F75" s="356" t="s">
        <v>8</v>
      </c>
      <c r="G75" s="357" t="s">
        <v>707</v>
      </c>
      <c r="H75" s="2"/>
      <c r="I75" s="612">
        <f>SUM(I76)</f>
        <v>22988</v>
      </c>
    </row>
    <row r="76" spans="1:9" ht="31.5" x14ac:dyDescent="0.25">
      <c r="A76" s="432" t="s">
        <v>960</v>
      </c>
      <c r="B76" s="444" t="s">
        <v>47</v>
      </c>
      <c r="C76" s="2" t="s">
        <v>8</v>
      </c>
      <c r="D76" s="561">
        <v>13</v>
      </c>
      <c r="E76" s="355" t="s">
        <v>256</v>
      </c>
      <c r="F76" s="356" t="s">
        <v>8</v>
      </c>
      <c r="G76" s="357" t="s">
        <v>771</v>
      </c>
      <c r="H76" s="2"/>
      <c r="I76" s="612">
        <f>SUM(I77+I78)</f>
        <v>22988</v>
      </c>
    </row>
    <row r="77" spans="1:9" ht="48" customHeight="1" x14ac:dyDescent="0.25">
      <c r="A77" s="109" t="s">
        <v>88</v>
      </c>
      <c r="B77" s="444" t="s">
        <v>47</v>
      </c>
      <c r="C77" s="2" t="s">
        <v>8</v>
      </c>
      <c r="D77" s="561">
        <v>13</v>
      </c>
      <c r="E77" s="355" t="s">
        <v>256</v>
      </c>
      <c r="F77" s="356" t="s">
        <v>8</v>
      </c>
      <c r="G77" s="357" t="s">
        <v>771</v>
      </c>
      <c r="H77" s="2" t="s">
        <v>11</v>
      </c>
      <c r="I77" s="612">
        <v>17901</v>
      </c>
    </row>
    <row r="78" spans="1:9" ht="25.5" customHeight="1" x14ac:dyDescent="0.25">
      <c r="A78" s="110" t="s">
        <v>89</v>
      </c>
      <c r="B78" s="561" t="s">
        <v>47</v>
      </c>
      <c r="C78" s="2" t="s">
        <v>8</v>
      </c>
      <c r="D78" s="561">
        <v>13</v>
      </c>
      <c r="E78" s="355" t="s">
        <v>256</v>
      </c>
      <c r="F78" s="356" t="s">
        <v>8</v>
      </c>
      <c r="G78" s="357" t="s">
        <v>771</v>
      </c>
      <c r="H78" s="2" t="s">
        <v>14</v>
      </c>
      <c r="I78" s="612">
        <v>5087</v>
      </c>
    </row>
    <row r="79" spans="1:9" ht="99.75" customHeight="1" x14ac:dyDescent="0.25">
      <c r="A79" s="109" t="s">
        <v>908</v>
      </c>
      <c r="B79" s="561" t="s">
        <v>47</v>
      </c>
      <c r="C79" s="2" t="s">
        <v>8</v>
      </c>
      <c r="D79" s="561">
        <v>13</v>
      </c>
      <c r="E79" s="355" t="s">
        <v>230</v>
      </c>
      <c r="F79" s="356" t="s">
        <v>706</v>
      </c>
      <c r="G79" s="357" t="s">
        <v>707</v>
      </c>
      <c r="H79" s="2"/>
      <c r="I79" s="612">
        <f>SUM(I80)</f>
        <v>5967</v>
      </c>
    </row>
    <row r="80" spans="1:9" ht="47.25" x14ac:dyDescent="0.25">
      <c r="A80" s="3" t="s">
        <v>906</v>
      </c>
      <c r="B80" s="561" t="s">
        <v>47</v>
      </c>
      <c r="C80" s="2" t="s">
        <v>8</v>
      </c>
      <c r="D80" s="561">
        <v>13</v>
      </c>
      <c r="E80" s="355" t="s">
        <v>230</v>
      </c>
      <c r="F80" s="356" t="s">
        <v>8</v>
      </c>
      <c r="G80" s="357" t="s">
        <v>707</v>
      </c>
      <c r="H80" s="2"/>
      <c r="I80" s="612">
        <f>SUM(I81)</f>
        <v>5967</v>
      </c>
    </row>
    <row r="81" spans="1:9" ht="35.25" customHeight="1" x14ac:dyDescent="0.25">
      <c r="A81" s="432" t="s">
        <v>960</v>
      </c>
      <c r="B81" s="444" t="s">
        <v>47</v>
      </c>
      <c r="C81" s="2" t="s">
        <v>8</v>
      </c>
      <c r="D81" s="561">
        <v>13</v>
      </c>
      <c r="E81" s="355" t="s">
        <v>230</v>
      </c>
      <c r="F81" s="356" t="s">
        <v>8</v>
      </c>
      <c r="G81" s="357" t="s">
        <v>771</v>
      </c>
      <c r="H81" s="2"/>
      <c r="I81" s="612">
        <f>SUM(I82)</f>
        <v>5967</v>
      </c>
    </row>
    <row r="82" spans="1:9" ht="33" customHeight="1" x14ac:dyDescent="0.25">
      <c r="A82" s="109" t="s">
        <v>88</v>
      </c>
      <c r="B82" s="444" t="s">
        <v>47</v>
      </c>
      <c r="C82" s="2" t="s">
        <v>8</v>
      </c>
      <c r="D82" s="561">
        <v>13</v>
      </c>
      <c r="E82" s="355" t="s">
        <v>230</v>
      </c>
      <c r="F82" s="356" t="s">
        <v>8</v>
      </c>
      <c r="G82" s="357" t="s">
        <v>771</v>
      </c>
      <c r="H82" s="2" t="s">
        <v>11</v>
      </c>
      <c r="I82" s="613">
        <v>5967</v>
      </c>
    </row>
    <row r="83" spans="1:9" ht="77.25" customHeight="1" x14ac:dyDescent="0.25">
      <c r="A83" s="95" t="s">
        <v>954</v>
      </c>
      <c r="B83" s="39" t="s">
        <v>47</v>
      </c>
      <c r="C83" s="37" t="s">
        <v>8</v>
      </c>
      <c r="D83" s="39">
        <v>13</v>
      </c>
      <c r="E83" s="346" t="s">
        <v>220</v>
      </c>
      <c r="F83" s="347" t="s">
        <v>706</v>
      </c>
      <c r="G83" s="348" t="s">
        <v>707</v>
      </c>
      <c r="H83" s="37"/>
      <c r="I83" s="611">
        <f>SUM(I84)</f>
        <v>5967</v>
      </c>
    </row>
    <row r="84" spans="1:9" ht="33.75" customHeight="1" x14ac:dyDescent="0.25">
      <c r="A84" s="65" t="s">
        <v>950</v>
      </c>
      <c r="B84" s="64" t="s">
        <v>47</v>
      </c>
      <c r="C84" s="2" t="s">
        <v>8</v>
      </c>
      <c r="D84" s="572">
        <v>13</v>
      </c>
      <c r="E84" s="349" t="s">
        <v>222</v>
      </c>
      <c r="F84" s="350" t="s">
        <v>706</v>
      </c>
      <c r="G84" s="351" t="s">
        <v>707</v>
      </c>
      <c r="H84" s="53"/>
      <c r="I84" s="612">
        <f>SUM(I85)</f>
        <v>5967</v>
      </c>
    </row>
    <row r="85" spans="1:9" ht="46.5" customHeight="1" x14ac:dyDescent="0.25">
      <c r="A85" s="65" t="s">
        <v>727</v>
      </c>
      <c r="B85" s="64" t="s">
        <v>47</v>
      </c>
      <c r="C85" s="2" t="s">
        <v>8</v>
      </c>
      <c r="D85" s="572">
        <v>13</v>
      </c>
      <c r="E85" s="349" t="s">
        <v>222</v>
      </c>
      <c r="F85" s="350" t="s">
        <v>8</v>
      </c>
      <c r="G85" s="351" t="s">
        <v>707</v>
      </c>
      <c r="H85" s="53"/>
      <c r="I85" s="612">
        <f>SUM(I86)</f>
        <v>5967</v>
      </c>
    </row>
    <row r="86" spans="1:9" ht="32.25" customHeight="1" x14ac:dyDescent="0.25">
      <c r="A86" s="432" t="s">
        <v>960</v>
      </c>
      <c r="B86" s="469" t="s">
        <v>47</v>
      </c>
      <c r="C86" s="2" t="s">
        <v>8</v>
      </c>
      <c r="D86" s="572">
        <v>13</v>
      </c>
      <c r="E86" s="374" t="s">
        <v>222</v>
      </c>
      <c r="F86" s="375" t="s">
        <v>8</v>
      </c>
      <c r="G86" s="376" t="s">
        <v>771</v>
      </c>
      <c r="H86" s="2"/>
      <c r="I86" s="612">
        <f>SUM(I87)</f>
        <v>5967</v>
      </c>
    </row>
    <row r="87" spans="1:9" ht="48.75" customHeight="1" x14ac:dyDescent="0.25">
      <c r="A87" s="568" t="s">
        <v>88</v>
      </c>
      <c r="B87" s="571" t="s">
        <v>47</v>
      </c>
      <c r="C87" s="2" t="s">
        <v>8</v>
      </c>
      <c r="D87" s="572">
        <v>13</v>
      </c>
      <c r="E87" s="374" t="s">
        <v>222</v>
      </c>
      <c r="F87" s="375" t="s">
        <v>8</v>
      </c>
      <c r="G87" s="376" t="s">
        <v>771</v>
      </c>
      <c r="H87" s="2" t="s">
        <v>11</v>
      </c>
      <c r="I87" s="613">
        <v>5967</v>
      </c>
    </row>
    <row r="88" spans="1:9" ht="20.25" customHeight="1" x14ac:dyDescent="0.25">
      <c r="A88" s="601" t="s">
        <v>22</v>
      </c>
      <c r="B88" s="602" t="s">
        <v>47</v>
      </c>
      <c r="C88" s="37" t="s">
        <v>8</v>
      </c>
      <c r="D88" s="39">
        <v>13</v>
      </c>
      <c r="E88" s="346" t="s">
        <v>214</v>
      </c>
      <c r="F88" s="347" t="s">
        <v>706</v>
      </c>
      <c r="G88" s="348" t="s">
        <v>707</v>
      </c>
      <c r="H88" s="37"/>
      <c r="I88" s="611">
        <f>SUM(I89)</f>
        <v>2500</v>
      </c>
    </row>
    <row r="89" spans="1:9" ht="31.5" customHeight="1" x14ac:dyDescent="0.25">
      <c r="A89" s="600" t="s">
        <v>958</v>
      </c>
      <c r="B89" s="571" t="s">
        <v>47</v>
      </c>
      <c r="C89" s="2" t="s">
        <v>8</v>
      </c>
      <c r="D89" s="572">
        <v>13</v>
      </c>
      <c r="E89" s="374" t="s">
        <v>215</v>
      </c>
      <c r="F89" s="375" t="s">
        <v>706</v>
      </c>
      <c r="G89" s="376" t="s">
        <v>707</v>
      </c>
      <c r="H89" s="2"/>
      <c r="I89" s="613">
        <f>SUM(I90)</f>
        <v>2500</v>
      </c>
    </row>
    <row r="90" spans="1:9" ht="19.5" customHeight="1" x14ac:dyDescent="0.25">
      <c r="A90" s="600" t="s">
        <v>116</v>
      </c>
      <c r="B90" s="571" t="s">
        <v>47</v>
      </c>
      <c r="C90" s="2" t="s">
        <v>8</v>
      </c>
      <c r="D90" s="572">
        <v>13</v>
      </c>
      <c r="E90" s="374" t="s">
        <v>215</v>
      </c>
      <c r="F90" s="375" t="s">
        <v>706</v>
      </c>
      <c r="G90" s="376" t="s">
        <v>737</v>
      </c>
      <c r="H90" s="2"/>
      <c r="I90" s="613">
        <f>SUM(I91)</f>
        <v>2500</v>
      </c>
    </row>
    <row r="91" spans="1:9" ht="18.75" customHeight="1" x14ac:dyDescent="0.25">
      <c r="A91" s="600" t="s">
        <v>89</v>
      </c>
      <c r="B91" s="571" t="s">
        <v>47</v>
      </c>
      <c r="C91" s="2" t="s">
        <v>8</v>
      </c>
      <c r="D91" s="572">
        <v>13</v>
      </c>
      <c r="E91" s="374" t="s">
        <v>215</v>
      </c>
      <c r="F91" s="375" t="s">
        <v>706</v>
      </c>
      <c r="G91" s="376" t="s">
        <v>737</v>
      </c>
      <c r="H91" s="2" t="s">
        <v>14</v>
      </c>
      <c r="I91" s="613">
        <v>2500</v>
      </c>
    </row>
    <row r="92" spans="1:9" ht="22.5" customHeight="1" x14ac:dyDescent="0.25">
      <c r="A92" s="579" t="s">
        <v>197</v>
      </c>
      <c r="B92" s="39" t="s">
        <v>47</v>
      </c>
      <c r="C92" s="37" t="s">
        <v>8</v>
      </c>
      <c r="D92" s="39">
        <v>13</v>
      </c>
      <c r="E92" s="340" t="s">
        <v>216</v>
      </c>
      <c r="F92" s="341" t="s">
        <v>706</v>
      </c>
      <c r="G92" s="342" t="s">
        <v>707</v>
      </c>
      <c r="H92" s="37"/>
      <c r="I92" s="611">
        <f>I93</f>
        <v>5000</v>
      </c>
    </row>
    <row r="93" spans="1:9" ht="15" customHeight="1" x14ac:dyDescent="0.25">
      <c r="A93" s="564" t="s">
        <v>196</v>
      </c>
      <c r="B93" s="561" t="s">
        <v>47</v>
      </c>
      <c r="C93" s="2" t="s">
        <v>8</v>
      </c>
      <c r="D93" s="561">
        <v>13</v>
      </c>
      <c r="E93" s="355" t="s">
        <v>217</v>
      </c>
      <c r="F93" s="356" t="s">
        <v>706</v>
      </c>
      <c r="G93" s="357" t="s">
        <v>707</v>
      </c>
      <c r="H93" s="2"/>
      <c r="I93" s="615">
        <f>SUM(I94)</f>
        <v>5000</v>
      </c>
    </row>
    <row r="94" spans="1:9" ht="15.75" customHeight="1" x14ac:dyDescent="0.25">
      <c r="A94" s="3" t="s">
        <v>198</v>
      </c>
      <c r="B94" s="561" t="s">
        <v>47</v>
      </c>
      <c r="C94" s="2" t="s">
        <v>8</v>
      </c>
      <c r="D94" s="561">
        <v>13</v>
      </c>
      <c r="E94" s="355" t="s">
        <v>217</v>
      </c>
      <c r="F94" s="356" t="s">
        <v>706</v>
      </c>
      <c r="G94" s="357" t="s">
        <v>738</v>
      </c>
      <c r="H94" s="2"/>
      <c r="I94" s="612">
        <f>I96</f>
        <v>5000</v>
      </c>
    </row>
    <row r="95" spans="1:9" ht="45" hidden="1" customHeight="1" x14ac:dyDescent="0.25">
      <c r="A95" s="115" t="s">
        <v>740</v>
      </c>
      <c r="B95" s="444" t="s">
        <v>47</v>
      </c>
      <c r="C95" s="2" t="s">
        <v>8</v>
      </c>
      <c r="D95" s="561">
        <v>13</v>
      </c>
      <c r="E95" s="355" t="s">
        <v>217</v>
      </c>
      <c r="F95" s="356" t="s">
        <v>706</v>
      </c>
      <c r="G95" s="357" t="s">
        <v>739</v>
      </c>
      <c r="H95" s="2"/>
      <c r="I95" s="614"/>
    </row>
    <row r="96" spans="1:9" ht="18" customHeight="1" x14ac:dyDescent="0.25">
      <c r="A96" s="114" t="s">
        <v>89</v>
      </c>
      <c r="B96" s="443" t="s">
        <v>47</v>
      </c>
      <c r="C96" s="2" t="s">
        <v>8</v>
      </c>
      <c r="D96" s="561">
        <v>13</v>
      </c>
      <c r="E96" s="355" t="s">
        <v>217</v>
      </c>
      <c r="F96" s="356" t="s">
        <v>706</v>
      </c>
      <c r="G96" s="357" t="s">
        <v>738</v>
      </c>
      <c r="H96" s="2" t="s">
        <v>14</v>
      </c>
      <c r="I96" s="613">
        <v>5000</v>
      </c>
    </row>
    <row r="97" spans="1:9" ht="34.5" customHeight="1" x14ac:dyDescent="0.25">
      <c r="A97" s="580" t="s">
        <v>145</v>
      </c>
      <c r="B97" s="39" t="s">
        <v>47</v>
      </c>
      <c r="C97" s="37" t="s">
        <v>8</v>
      </c>
      <c r="D97" s="39">
        <v>13</v>
      </c>
      <c r="E97" s="340" t="s">
        <v>218</v>
      </c>
      <c r="F97" s="341" t="s">
        <v>706</v>
      </c>
      <c r="G97" s="342" t="s">
        <v>707</v>
      </c>
      <c r="H97" s="37"/>
      <c r="I97" s="611">
        <f>SUM(I98)</f>
        <v>540700</v>
      </c>
    </row>
    <row r="98" spans="1:9" ht="33" customHeight="1" x14ac:dyDescent="0.25">
      <c r="A98" s="146" t="s">
        <v>146</v>
      </c>
      <c r="B98" s="572" t="s">
        <v>47</v>
      </c>
      <c r="C98" s="2" t="s">
        <v>8</v>
      </c>
      <c r="D98" s="572">
        <v>13</v>
      </c>
      <c r="E98" s="355" t="s">
        <v>219</v>
      </c>
      <c r="F98" s="356" t="s">
        <v>706</v>
      </c>
      <c r="G98" s="357" t="s">
        <v>707</v>
      </c>
      <c r="H98" s="2"/>
      <c r="I98" s="612">
        <f>SUM(I99)</f>
        <v>540700</v>
      </c>
    </row>
    <row r="99" spans="1:9" ht="16.5" customHeight="1" x14ac:dyDescent="0.25">
      <c r="A99" s="146" t="s">
        <v>99</v>
      </c>
      <c r="B99" s="572" t="s">
        <v>47</v>
      </c>
      <c r="C99" s="2" t="s">
        <v>8</v>
      </c>
      <c r="D99" s="572">
        <v>13</v>
      </c>
      <c r="E99" s="355" t="s">
        <v>219</v>
      </c>
      <c r="F99" s="356" t="s">
        <v>706</v>
      </c>
      <c r="G99" s="357" t="s">
        <v>741</v>
      </c>
      <c r="H99" s="2"/>
      <c r="I99" s="612">
        <f>SUM(I100:I101)</f>
        <v>540700</v>
      </c>
    </row>
    <row r="100" spans="1:9" ht="49.5" customHeight="1" x14ac:dyDescent="0.25">
      <c r="A100" s="146" t="s">
        <v>88</v>
      </c>
      <c r="B100" s="572" t="s">
        <v>47</v>
      </c>
      <c r="C100" s="2" t="s">
        <v>8</v>
      </c>
      <c r="D100" s="572">
        <v>13</v>
      </c>
      <c r="E100" s="355" t="s">
        <v>219</v>
      </c>
      <c r="F100" s="356" t="s">
        <v>706</v>
      </c>
      <c r="G100" s="357" t="s">
        <v>741</v>
      </c>
      <c r="H100" s="2" t="s">
        <v>11</v>
      </c>
      <c r="I100" s="613">
        <v>527700</v>
      </c>
    </row>
    <row r="101" spans="1:9" ht="19.5" customHeight="1" x14ac:dyDescent="0.25">
      <c r="A101" s="114" t="s">
        <v>89</v>
      </c>
      <c r="B101" s="572" t="s">
        <v>47</v>
      </c>
      <c r="C101" s="2" t="s">
        <v>8</v>
      </c>
      <c r="D101" s="572">
        <v>13</v>
      </c>
      <c r="E101" s="355" t="s">
        <v>219</v>
      </c>
      <c r="F101" s="356" t="s">
        <v>706</v>
      </c>
      <c r="G101" s="357" t="s">
        <v>741</v>
      </c>
      <c r="H101" s="2" t="s">
        <v>14</v>
      </c>
      <c r="I101" s="613">
        <v>13000</v>
      </c>
    </row>
    <row r="102" spans="1:9" s="567" customFormat="1" ht="14.25" customHeight="1" x14ac:dyDescent="0.25">
      <c r="A102" s="581" t="str">
        <f>[1]прил7!A46</f>
        <v>НАЦИОНАЛЬНАЯ ОБОРОНА</v>
      </c>
      <c r="B102" s="582" t="s">
        <v>47</v>
      </c>
      <c r="C102" s="583" t="s">
        <v>10</v>
      </c>
      <c r="D102" s="18"/>
      <c r="E102" s="584"/>
      <c r="F102" s="585"/>
      <c r="G102" s="586"/>
      <c r="H102" s="583"/>
      <c r="I102" s="616">
        <f>I103</f>
        <v>67149</v>
      </c>
    </row>
    <row r="103" spans="1:9" ht="18" customHeight="1" x14ac:dyDescent="0.25">
      <c r="A103" s="578" t="str">
        <f>[1]прил7!A47</f>
        <v>Мобилизационная и вневойсковая подготовка</v>
      </c>
      <c r="B103" s="32" t="s">
        <v>47</v>
      </c>
      <c r="C103" s="28" t="s">
        <v>10</v>
      </c>
      <c r="D103" s="28" t="s">
        <v>13</v>
      </c>
      <c r="E103" s="126"/>
      <c r="F103" s="453"/>
      <c r="G103" s="454"/>
      <c r="H103" s="28"/>
      <c r="I103" s="610">
        <f>I104</f>
        <v>67149</v>
      </c>
    </row>
    <row r="104" spans="1:9" ht="20.25" customHeight="1" x14ac:dyDescent="0.25">
      <c r="A104" s="579" t="str">
        <f>[1]прил7!A48</f>
        <v>Непрограммная деятельность органов местного самоуправления</v>
      </c>
      <c r="B104" s="39" t="s">
        <v>47</v>
      </c>
      <c r="C104" s="37" t="s">
        <v>10</v>
      </c>
      <c r="D104" s="37" t="s">
        <v>13</v>
      </c>
      <c r="E104" s="340" t="s">
        <v>216</v>
      </c>
      <c r="F104" s="341" t="s">
        <v>706</v>
      </c>
      <c r="G104" s="342" t="s">
        <v>707</v>
      </c>
      <c r="H104" s="37"/>
      <c r="I104" s="611">
        <f>I105</f>
        <v>67149</v>
      </c>
    </row>
    <row r="105" spans="1:9" ht="16.5" customHeight="1" x14ac:dyDescent="0.25">
      <c r="A105" s="564" t="str">
        <f>[1]прил7!A49</f>
        <v>Непрограммные расходы органов местного самоуправления</v>
      </c>
      <c r="B105" s="64" t="s">
        <v>47</v>
      </c>
      <c r="C105" s="53" t="s">
        <v>10</v>
      </c>
      <c r="D105" s="53" t="s">
        <v>13</v>
      </c>
      <c r="E105" s="343" t="s">
        <v>217</v>
      </c>
      <c r="F105" s="344" t="s">
        <v>706</v>
      </c>
      <c r="G105" s="345" t="s">
        <v>707</v>
      </c>
      <c r="H105" s="53"/>
      <c r="I105" s="612">
        <f>I106</f>
        <v>67149</v>
      </c>
    </row>
    <row r="106" spans="1:9" ht="31.5" customHeight="1" x14ac:dyDescent="0.25">
      <c r="A106" s="564" t="str">
        <f>[1]прил7!A50</f>
        <v>Осуществление первичного воинского учета на территориях, где отсутствуют военные комиссариаты</v>
      </c>
      <c r="B106" s="64" t="s">
        <v>47</v>
      </c>
      <c r="C106" s="53" t="s">
        <v>10</v>
      </c>
      <c r="D106" s="53" t="s">
        <v>13</v>
      </c>
      <c r="E106" s="343" t="s">
        <v>217</v>
      </c>
      <c r="F106" s="344" t="s">
        <v>706</v>
      </c>
      <c r="G106" s="604">
        <v>51180</v>
      </c>
      <c r="H106" s="53"/>
      <c r="I106" s="612">
        <f>I107</f>
        <v>67149</v>
      </c>
    </row>
    <row r="107" spans="1:9" ht="48.75" customHeight="1" x14ac:dyDescent="0.25">
      <c r="A107" s="565" t="str">
        <f>[1]прил7!A51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7" s="566" t="s">
        <v>47</v>
      </c>
      <c r="C107" s="53" t="s">
        <v>10</v>
      </c>
      <c r="D107" s="53" t="s">
        <v>13</v>
      </c>
      <c r="E107" s="343" t="s">
        <v>217</v>
      </c>
      <c r="F107" s="344" t="s">
        <v>706</v>
      </c>
      <c r="G107" s="604">
        <v>51180</v>
      </c>
      <c r="H107" s="53" t="s">
        <v>11</v>
      </c>
      <c r="I107" s="612">
        <v>67149</v>
      </c>
    </row>
    <row r="108" spans="1:9" ht="32.25" hidden="1" customHeight="1" x14ac:dyDescent="0.25">
      <c r="A108" s="565" t="str">
        <f>[1]прил7!A52</f>
        <v>Расходы на обеспечение деятельности (оказание услуг) муниципальных учреждений</v>
      </c>
      <c r="B108" s="64" t="s">
        <v>47</v>
      </c>
      <c r="C108" s="53" t="s">
        <v>10</v>
      </c>
      <c r="D108" s="53" t="s">
        <v>13</v>
      </c>
      <c r="E108" s="343" t="s">
        <v>219</v>
      </c>
      <c r="F108" s="344" t="s">
        <v>706</v>
      </c>
      <c r="G108" s="345" t="s">
        <v>741</v>
      </c>
      <c r="H108" s="53" t="s">
        <v>15</v>
      </c>
      <c r="I108" s="612"/>
    </row>
    <row r="109" spans="1:9" ht="111.75" hidden="1" customHeight="1" x14ac:dyDescent="0.25">
      <c r="A109" s="526" t="s">
        <v>869</v>
      </c>
      <c r="B109" s="64" t="s">
        <v>47</v>
      </c>
      <c r="C109" s="53" t="s">
        <v>13</v>
      </c>
      <c r="D109" s="73" t="s">
        <v>30</v>
      </c>
      <c r="E109" s="349" t="s">
        <v>864</v>
      </c>
      <c r="F109" s="350" t="s">
        <v>706</v>
      </c>
      <c r="G109" s="351" t="s">
        <v>707</v>
      </c>
      <c r="H109" s="2"/>
      <c r="I109" s="614"/>
    </row>
    <row r="110" spans="1:9" ht="48" hidden="1" customHeight="1" x14ac:dyDescent="0.25">
      <c r="A110" s="129" t="s">
        <v>867</v>
      </c>
      <c r="B110" s="64" t="s">
        <v>47</v>
      </c>
      <c r="C110" s="53" t="s">
        <v>13</v>
      </c>
      <c r="D110" s="73" t="s">
        <v>30</v>
      </c>
      <c r="E110" s="349" t="s">
        <v>864</v>
      </c>
      <c r="F110" s="350" t="s">
        <v>8</v>
      </c>
      <c r="G110" s="351" t="s">
        <v>707</v>
      </c>
      <c r="H110" s="2"/>
      <c r="I110" s="614"/>
    </row>
    <row r="111" spans="1:9" ht="48" hidden="1" customHeight="1" x14ac:dyDescent="0.25">
      <c r="A111" s="3" t="s">
        <v>868</v>
      </c>
      <c r="B111" s="64" t="s">
        <v>47</v>
      </c>
      <c r="C111" s="53" t="s">
        <v>13</v>
      </c>
      <c r="D111" s="73" t="s">
        <v>30</v>
      </c>
      <c r="E111" s="349" t="s">
        <v>864</v>
      </c>
      <c r="F111" s="350" t="s">
        <v>8</v>
      </c>
      <c r="G111" s="357" t="s">
        <v>866</v>
      </c>
      <c r="H111" s="2"/>
      <c r="I111" s="614"/>
    </row>
    <row r="112" spans="1:9" ht="31.5" hidden="1" customHeight="1" x14ac:dyDescent="0.25">
      <c r="A112" s="114" t="s">
        <v>89</v>
      </c>
      <c r="B112" s="64" t="s">
        <v>47</v>
      </c>
      <c r="C112" s="53" t="s">
        <v>13</v>
      </c>
      <c r="D112" s="73" t="s">
        <v>30</v>
      </c>
      <c r="E112" s="349" t="s">
        <v>864</v>
      </c>
      <c r="F112" s="350" t="s">
        <v>8</v>
      </c>
      <c r="G112" s="357" t="s">
        <v>866</v>
      </c>
      <c r="H112" s="2" t="s">
        <v>14</v>
      </c>
      <c r="I112" s="613"/>
    </row>
    <row r="113" spans="1:12" ht="15" hidden="1" customHeight="1" x14ac:dyDescent="0.25">
      <c r="A113" s="430" t="s">
        <v>23</v>
      </c>
      <c r="B113" s="22" t="s">
        <v>47</v>
      </c>
      <c r="C113" s="18" t="s">
        <v>18</v>
      </c>
      <c r="D113" s="22"/>
      <c r="E113" s="450"/>
      <c r="F113" s="451"/>
      <c r="G113" s="452"/>
      <c r="H113" s="18"/>
      <c r="I113" s="609"/>
    </row>
    <row r="114" spans="1:12" ht="15" hidden="1" customHeight="1" x14ac:dyDescent="0.25">
      <c r="A114" s="124" t="s">
        <v>268</v>
      </c>
      <c r="B114" s="32" t="s">
        <v>47</v>
      </c>
      <c r="C114" s="28" t="s">
        <v>18</v>
      </c>
      <c r="D114" s="67" t="s">
        <v>33</v>
      </c>
      <c r="E114" s="459"/>
      <c r="F114" s="460"/>
      <c r="G114" s="461"/>
      <c r="H114" s="28"/>
      <c r="I114" s="610"/>
    </row>
    <row r="115" spans="1:12" ht="15" hidden="1" customHeight="1" x14ac:dyDescent="0.25">
      <c r="A115" s="95" t="s">
        <v>150</v>
      </c>
      <c r="B115" s="39" t="s">
        <v>47</v>
      </c>
      <c r="C115" s="37" t="s">
        <v>18</v>
      </c>
      <c r="D115" s="39" t="s">
        <v>33</v>
      </c>
      <c r="E115" s="340" t="s">
        <v>745</v>
      </c>
      <c r="F115" s="341" t="s">
        <v>706</v>
      </c>
      <c r="G115" s="342" t="s">
        <v>707</v>
      </c>
      <c r="H115" s="37"/>
      <c r="I115" s="611"/>
    </row>
    <row r="116" spans="1:12" ht="81" hidden="1" customHeight="1" x14ac:dyDescent="0.25">
      <c r="A116" s="98" t="s">
        <v>192</v>
      </c>
      <c r="B116" s="64" t="s">
        <v>47</v>
      </c>
      <c r="C116" s="53" t="s">
        <v>18</v>
      </c>
      <c r="D116" s="64" t="s">
        <v>33</v>
      </c>
      <c r="E116" s="343" t="s">
        <v>231</v>
      </c>
      <c r="F116" s="344" t="s">
        <v>706</v>
      </c>
      <c r="G116" s="345" t="s">
        <v>707</v>
      </c>
      <c r="H116" s="53"/>
      <c r="I116" s="614"/>
    </row>
    <row r="117" spans="1:12" ht="33.75" hidden="1" customHeight="1" x14ac:dyDescent="0.25">
      <c r="A117" s="98" t="s">
        <v>746</v>
      </c>
      <c r="B117" s="64" t="s">
        <v>47</v>
      </c>
      <c r="C117" s="53" t="s">
        <v>18</v>
      </c>
      <c r="D117" s="64" t="s">
        <v>33</v>
      </c>
      <c r="E117" s="343" t="s">
        <v>231</v>
      </c>
      <c r="F117" s="344" t="s">
        <v>8</v>
      </c>
      <c r="G117" s="345" t="s">
        <v>707</v>
      </c>
      <c r="H117" s="53"/>
      <c r="I117" s="614"/>
    </row>
    <row r="118" spans="1:12" ht="15.75" hidden="1" customHeight="1" x14ac:dyDescent="0.25">
      <c r="A118" s="98" t="s">
        <v>193</v>
      </c>
      <c r="B118" s="64" t="s">
        <v>47</v>
      </c>
      <c r="C118" s="53" t="s">
        <v>18</v>
      </c>
      <c r="D118" s="64" t="s">
        <v>33</v>
      </c>
      <c r="E118" s="343" t="s">
        <v>231</v>
      </c>
      <c r="F118" s="344" t="s">
        <v>8</v>
      </c>
      <c r="G118" s="345" t="s">
        <v>747</v>
      </c>
      <c r="H118" s="53"/>
      <c r="I118" s="614"/>
    </row>
    <row r="119" spans="1:12" ht="15.75" hidden="1" customHeight="1" x14ac:dyDescent="0.25">
      <c r="A119" s="3" t="s">
        <v>16</v>
      </c>
      <c r="B119" s="561" t="s">
        <v>47</v>
      </c>
      <c r="C119" s="53" t="s">
        <v>18</v>
      </c>
      <c r="D119" s="64" t="s">
        <v>33</v>
      </c>
      <c r="E119" s="343" t="s">
        <v>231</v>
      </c>
      <c r="F119" s="344" t="s">
        <v>8</v>
      </c>
      <c r="G119" s="345" t="s">
        <v>747</v>
      </c>
      <c r="H119" s="53" t="s">
        <v>15</v>
      </c>
      <c r="I119" s="612"/>
    </row>
    <row r="120" spans="1:12" ht="15.75" x14ac:dyDescent="0.25">
      <c r="A120" s="124" t="str">
        <f>прил5!A173</f>
        <v>Дорожное хозяйство (дорожные фонды)</v>
      </c>
      <c r="B120" s="32" t="s">
        <v>47</v>
      </c>
      <c r="C120" s="28" t="s">
        <v>18</v>
      </c>
      <c r="D120" s="32" t="s">
        <v>30</v>
      </c>
      <c r="E120" s="126"/>
      <c r="F120" s="453"/>
      <c r="G120" s="454"/>
      <c r="H120" s="28"/>
      <c r="I120" s="610">
        <f>I121</f>
        <v>180520</v>
      </c>
    </row>
    <row r="121" spans="1:12" ht="63" x14ac:dyDescent="0.25">
      <c r="A121" s="95" t="str">
        <f>прил5!A174</f>
        <v>Муниципальная программа Верхне-Смородинского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 Поныровского района Курской области»</v>
      </c>
      <c r="B121" s="39" t="s">
        <v>47</v>
      </c>
      <c r="C121" s="37" t="s">
        <v>18</v>
      </c>
      <c r="D121" s="39" t="s">
        <v>30</v>
      </c>
      <c r="E121" s="340" t="s">
        <v>745</v>
      </c>
      <c r="F121" s="341" t="s">
        <v>706</v>
      </c>
      <c r="G121" s="342" t="s">
        <v>707</v>
      </c>
      <c r="H121" s="37"/>
      <c r="I121" s="611">
        <f>I122</f>
        <v>180520</v>
      </c>
    </row>
    <row r="122" spans="1:12" ht="94.5" x14ac:dyDescent="0.25">
      <c r="A122" s="98" t="str">
        <f>прил5!A175</f>
        <v>Подпрограмма «Развитие сети автомобильных дорог Верхне-Смородинского сельсовета Поныровского района Курской области» муниципальной программы Верхне-Смородинского сельсоветаПоныровского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Поныровского района Курской области»</v>
      </c>
      <c r="B122" s="64" t="s">
        <v>47</v>
      </c>
      <c r="C122" s="53" t="s">
        <v>18</v>
      </c>
      <c r="D122" s="64" t="s">
        <v>30</v>
      </c>
      <c r="E122" s="343" t="s">
        <v>223</v>
      </c>
      <c r="F122" s="344" t="s">
        <v>706</v>
      </c>
      <c r="G122" s="345" t="s">
        <v>707</v>
      </c>
      <c r="H122" s="53"/>
      <c r="I122" s="614">
        <f>I123</f>
        <v>180520</v>
      </c>
    </row>
    <row r="123" spans="1:12" ht="47.25" x14ac:dyDescent="0.25">
      <c r="A123" s="98" t="str">
        <f>прил5!A176</f>
        <v>Основное мероприятие "Создание благоприятных условий для развития сети автомобильных дорог общего пользования местного значения Верхне-Смородинского сельсовета Поныровского района Курской области"</v>
      </c>
      <c r="B123" s="64" t="s">
        <v>47</v>
      </c>
      <c r="C123" s="53" t="s">
        <v>18</v>
      </c>
      <c r="D123" s="64" t="s">
        <v>30</v>
      </c>
      <c r="E123" s="343" t="s">
        <v>223</v>
      </c>
      <c r="F123" s="344" t="s">
        <v>8</v>
      </c>
      <c r="G123" s="345" t="s">
        <v>707</v>
      </c>
      <c r="H123" s="53"/>
      <c r="I123" s="614">
        <f>I128</f>
        <v>180520</v>
      </c>
    </row>
    <row r="124" spans="1:12" ht="31.5" hidden="1" x14ac:dyDescent="0.25">
      <c r="A124" s="98" t="str">
        <f>прил5!A177</f>
        <v xml:space="preserve">Строительство (реконструкция) автомобильных дорог общего пользования местного значения </v>
      </c>
      <c r="B124" s="64" t="s">
        <v>47</v>
      </c>
      <c r="C124" s="53" t="s">
        <v>18</v>
      </c>
      <c r="D124" s="64" t="s">
        <v>30</v>
      </c>
      <c r="E124" s="343" t="s">
        <v>223</v>
      </c>
      <c r="F124" s="344" t="s">
        <v>8</v>
      </c>
      <c r="G124" s="345" t="s">
        <v>749</v>
      </c>
      <c r="H124" s="53"/>
      <c r="I124" s="614"/>
      <c r="J124" s="650"/>
      <c r="K124" s="651"/>
      <c r="L124" s="651"/>
    </row>
    <row r="125" spans="1:12" ht="31.5" hidden="1" x14ac:dyDescent="0.25">
      <c r="A125" s="98" t="str">
        <f>прил5!A178</f>
        <v>Капитальные вложения в объекты государственной (муниципальной) собственности</v>
      </c>
      <c r="B125" s="64" t="s">
        <v>47</v>
      </c>
      <c r="C125" s="53" t="s">
        <v>18</v>
      </c>
      <c r="D125" s="64" t="s">
        <v>30</v>
      </c>
      <c r="E125" s="343" t="s">
        <v>223</v>
      </c>
      <c r="F125" s="344" t="s">
        <v>8</v>
      </c>
      <c r="G125" s="345" t="s">
        <v>749</v>
      </c>
      <c r="H125" s="53" t="s">
        <v>188</v>
      </c>
      <c r="I125" s="612"/>
    </row>
    <row r="126" spans="1:12" ht="47.25" hidden="1" x14ac:dyDescent="0.25">
      <c r="A126" s="98" t="str">
        <f>прил5!A179</f>
        <v>Иные межбюджетные трансферты на осуществление полномочий по строительству (реконструкции) автомобильных дорог общего пользования местного значения</v>
      </c>
      <c r="B126" s="64" t="s">
        <v>47</v>
      </c>
      <c r="C126" s="53" t="s">
        <v>18</v>
      </c>
      <c r="D126" s="64" t="s">
        <v>30</v>
      </c>
      <c r="E126" s="343" t="s">
        <v>223</v>
      </c>
      <c r="F126" s="344" t="s">
        <v>8</v>
      </c>
      <c r="G126" s="345" t="s">
        <v>751</v>
      </c>
      <c r="H126" s="53"/>
      <c r="I126" s="614"/>
    </row>
    <row r="127" spans="1:12" ht="31.5" hidden="1" x14ac:dyDescent="0.25">
      <c r="A127" s="98" t="str">
        <f>прил5!A180</f>
        <v>Межбюджетные трансферты</v>
      </c>
      <c r="B127" s="64" t="s">
        <v>47</v>
      </c>
      <c r="C127" s="53" t="s">
        <v>18</v>
      </c>
      <c r="D127" s="64" t="s">
        <v>30</v>
      </c>
      <c r="E127" s="131" t="s">
        <v>223</v>
      </c>
      <c r="F127" s="394" t="s">
        <v>8</v>
      </c>
      <c r="G127" s="395" t="s">
        <v>751</v>
      </c>
      <c r="H127" s="53" t="s">
        <v>72</v>
      </c>
      <c r="I127" s="612"/>
    </row>
    <row r="128" spans="1:12" ht="31.5" x14ac:dyDescent="0.25">
      <c r="A128" s="98" t="str">
        <f>прил5!A181</f>
        <v>Осуществление переданных полномочий  по капитальному ремонту, ремонту и содержанию дорог общего пользования</v>
      </c>
      <c r="B128" s="64" t="s">
        <v>47</v>
      </c>
      <c r="C128" s="53" t="s">
        <v>18</v>
      </c>
      <c r="D128" s="64" t="s">
        <v>30</v>
      </c>
      <c r="E128" s="343" t="s">
        <v>223</v>
      </c>
      <c r="F128" s="344" t="s">
        <v>8</v>
      </c>
      <c r="G128" s="345" t="s">
        <v>752</v>
      </c>
      <c r="H128" s="53"/>
      <c r="I128" s="614">
        <f>I129</f>
        <v>180520</v>
      </c>
    </row>
    <row r="129" spans="1:9" ht="31.5" x14ac:dyDescent="0.25">
      <c r="A129" s="98" t="str">
        <f>прил5!A182</f>
        <v>Закупка товаров, работ и услуг для государственных (муниципальных) нужд</v>
      </c>
      <c r="B129" s="64" t="s">
        <v>47</v>
      </c>
      <c r="C129" s="53" t="s">
        <v>18</v>
      </c>
      <c r="D129" s="64" t="s">
        <v>30</v>
      </c>
      <c r="E129" s="343" t="s">
        <v>223</v>
      </c>
      <c r="F129" s="344" t="s">
        <v>8</v>
      </c>
      <c r="G129" s="345" t="s">
        <v>752</v>
      </c>
      <c r="H129" s="53" t="s">
        <v>14</v>
      </c>
      <c r="I129" s="612">
        <v>180520</v>
      </c>
    </row>
    <row r="130" spans="1:9" ht="78.75" hidden="1" x14ac:dyDescent="0.25">
      <c r="A130" s="98" t="s">
        <v>266</v>
      </c>
      <c r="B130" s="64" t="s">
        <v>47</v>
      </c>
      <c r="C130" s="53" t="s">
        <v>18</v>
      </c>
      <c r="D130" s="154" t="s">
        <v>30</v>
      </c>
      <c r="E130" s="343" t="s">
        <v>264</v>
      </c>
      <c r="F130" s="344" t="s">
        <v>706</v>
      </c>
      <c r="G130" s="345" t="s">
        <v>707</v>
      </c>
      <c r="H130" s="53"/>
      <c r="I130" s="614"/>
    </row>
    <row r="131" spans="1:9" ht="31.5" hidden="1" x14ac:dyDescent="0.25">
      <c r="A131" s="98" t="s">
        <v>753</v>
      </c>
      <c r="B131" s="64" t="s">
        <v>47</v>
      </c>
      <c r="C131" s="53" t="s">
        <v>18</v>
      </c>
      <c r="D131" s="154" t="s">
        <v>30</v>
      </c>
      <c r="E131" s="343" t="s">
        <v>264</v>
      </c>
      <c r="F131" s="344" t="s">
        <v>8</v>
      </c>
      <c r="G131" s="345" t="s">
        <v>707</v>
      </c>
      <c r="H131" s="53"/>
      <c r="I131" s="614"/>
    </row>
    <row r="132" spans="1:9" ht="31.5" hidden="1" x14ac:dyDescent="0.25">
      <c r="A132" s="98" t="s">
        <v>265</v>
      </c>
      <c r="B132" s="64" t="s">
        <v>47</v>
      </c>
      <c r="C132" s="53" t="s">
        <v>18</v>
      </c>
      <c r="D132" s="154" t="s">
        <v>30</v>
      </c>
      <c r="E132" s="343" t="s">
        <v>264</v>
      </c>
      <c r="F132" s="344" t="s">
        <v>8</v>
      </c>
      <c r="G132" s="345" t="s">
        <v>754</v>
      </c>
      <c r="H132" s="53"/>
      <c r="I132" s="614"/>
    </row>
    <row r="133" spans="1:9" ht="31.5" hidden="1" x14ac:dyDescent="0.25">
      <c r="A133" s="114" t="s">
        <v>89</v>
      </c>
      <c r="B133" s="443" t="s">
        <v>47</v>
      </c>
      <c r="C133" s="53" t="s">
        <v>18</v>
      </c>
      <c r="D133" s="154" t="s">
        <v>30</v>
      </c>
      <c r="E133" s="343" t="s">
        <v>264</v>
      </c>
      <c r="F133" s="344" t="s">
        <v>8</v>
      </c>
      <c r="G133" s="345" t="s">
        <v>754</v>
      </c>
      <c r="H133" s="53" t="s">
        <v>14</v>
      </c>
      <c r="I133" s="612"/>
    </row>
    <row r="134" spans="1:9" ht="15.75" hidden="1" x14ac:dyDescent="0.25">
      <c r="A134" s="124" t="s">
        <v>24</v>
      </c>
      <c r="B134" s="32" t="s">
        <v>47</v>
      </c>
      <c r="C134" s="28" t="s">
        <v>18</v>
      </c>
      <c r="D134" s="32">
        <v>12</v>
      </c>
      <c r="E134" s="126"/>
      <c r="F134" s="453"/>
      <c r="G134" s="454"/>
      <c r="H134" s="28"/>
      <c r="I134" s="610"/>
    </row>
    <row r="135" spans="1:9" ht="47.25" hidden="1" x14ac:dyDescent="0.25">
      <c r="A135" s="36" t="s">
        <v>143</v>
      </c>
      <c r="B135" s="39" t="s">
        <v>47</v>
      </c>
      <c r="C135" s="37" t="s">
        <v>18</v>
      </c>
      <c r="D135" s="39">
        <v>12</v>
      </c>
      <c r="E135" s="340" t="s">
        <v>733</v>
      </c>
      <c r="F135" s="341" t="s">
        <v>706</v>
      </c>
      <c r="G135" s="342" t="s">
        <v>707</v>
      </c>
      <c r="H135" s="37"/>
      <c r="I135" s="611"/>
    </row>
    <row r="136" spans="1:9" ht="63" hidden="1" x14ac:dyDescent="0.25">
      <c r="A136" s="65" t="s">
        <v>144</v>
      </c>
      <c r="B136" s="64" t="s">
        <v>47</v>
      </c>
      <c r="C136" s="2" t="s">
        <v>18</v>
      </c>
      <c r="D136" s="561">
        <v>12</v>
      </c>
      <c r="E136" s="355" t="s">
        <v>213</v>
      </c>
      <c r="F136" s="356" t="s">
        <v>706</v>
      </c>
      <c r="G136" s="357" t="s">
        <v>707</v>
      </c>
      <c r="H136" s="2"/>
      <c r="I136" s="614"/>
    </row>
    <row r="137" spans="1:9" ht="0.75" hidden="1" customHeight="1" x14ac:dyDescent="0.25">
      <c r="A137" s="65" t="s">
        <v>734</v>
      </c>
      <c r="B137" s="64" t="s">
        <v>47</v>
      </c>
      <c r="C137" s="2" t="s">
        <v>18</v>
      </c>
      <c r="D137" s="561">
        <v>12</v>
      </c>
      <c r="E137" s="355" t="s">
        <v>213</v>
      </c>
      <c r="F137" s="356" t="s">
        <v>8</v>
      </c>
      <c r="G137" s="357" t="s">
        <v>707</v>
      </c>
      <c r="H137" s="2"/>
      <c r="I137" s="614"/>
    </row>
    <row r="138" spans="1:9" ht="0.75" hidden="1" customHeight="1" x14ac:dyDescent="0.25">
      <c r="A138" s="109" t="s">
        <v>736</v>
      </c>
      <c r="B138" s="561" t="s">
        <v>47</v>
      </c>
      <c r="C138" s="2" t="s">
        <v>18</v>
      </c>
      <c r="D138" s="561">
        <v>12</v>
      </c>
      <c r="E138" s="355" t="s">
        <v>213</v>
      </c>
      <c r="F138" s="356" t="s">
        <v>8</v>
      </c>
      <c r="G138" s="357" t="s">
        <v>735</v>
      </c>
      <c r="H138" s="2"/>
      <c r="I138" s="614"/>
    </row>
    <row r="139" spans="1:9" ht="0.75" hidden="1" customHeight="1" x14ac:dyDescent="0.25">
      <c r="A139" s="114" t="s">
        <v>89</v>
      </c>
      <c r="B139" s="443" t="s">
        <v>47</v>
      </c>
      <c r="C139" s="2" t="s">
        <v>18</v>
      </c>
      <c r="D139" s="561">
        <v>12</v>
      </c>
      <c r="E139" s="355" t="s">
        <v>213</v>
      </c>
      <c r="F139" s="356" t="s">
        <v>8</v>
      </c>
      <c r="G139" s="357" t="s">
        <v>735</v>
      </c>
      <c r="H139" s="2" t="s">
        <v>14</v>
      </c>
      <c r="I139" s="613"/>
    </row>
    <row r="140" spans="1:9" ht="0.75" hidden="1" customHeight="1" x14ac:dyDescent="0.25">
      <c r="A140" s="83" t="s">
        <v>152</v>
      </c>
      <c r="B140" s="42" t="s">
        <v>47</v>
      </c>
      <c r="C140" s="38" t="s">
        <v>18</v>
      </c>
      <c r="D140" s="38" t="s">
        <v>81</v>
      </c>
      <c r="E140" s="334" t="s">
        <v>225</v>
      </c>
      <c r="F140" s="335" t="s">
        <v>706</v>
      </c>
      <c r="G140" s="336" t="s">
        <v>707</v>
      </c>
      <c r="H140" s="37"/>
      <c r="I140" s="611"/>
    </row>
    <row r="141" spans="1:9" ht="0.75" hidden="1" customHeight="1" x14ac:dyDescent="0.25">
      <c r="A141" s="109" t="s">
        <v>153</v>
      </c>
      <c r="B141" s="562" t="s">
        <v>47</v>
      </c>
      <c r="C141" s="5" t="s">
        <v>18</v>
      </c>
      <c r="D141" s="562">
        <v>12</v>
      </c>
      <c r="E141" s="355" t="s">
        <v>226</v>
      </c>
      <c r="F141" s="356" t="s">
        <v>706</v>
      </c>
      <c r="G141" s="357" t="s">
        <v>707</v>
      </c>
      <c r="H141" s="392"/>
      <c r="I141" s="614"/>
    </row>
    <row r="142" spans="1:9" ht="0.75" hidden="1" customHeight="1" x14ac:dyDescent="0.25">
      <c r="A142" s="109" t="s">
        <v>758</v>
      </c>
      <c r="B142" s="562" t="s">
        <v>47</v>
      </c>
      <c r="C142" s="5" t="s">
        <v>18</v>
      </c>
      <c r="D142" s="562">
        <v>12</v>
      </c>
      <c r="E142" s="355" t="s">
        <v>226</v>
      </c>
      <c r="F142" s="356" t="s">
        <v>8</v>
      </c>
      <c r="G142" s="357" t="s">
        <v>707</v>
      </c>
      <c r="H142" s="392"/>
      <c r="I142" s="614"/>
    </row>
    <row r="143" spans="1:9" ht="0.75" hidden="1" customHeight="1" x14ac:dyDescent="0.25">
      <c r="A143" s="3" t="s">
        <v>760</v>
      </c>
      <c r="B143" s="562" t="s">
        <v>47</v>
      </c>
      <c r="C143" s="5" t="s">
        <v>18</v>
      </c>
      <c r="D143" s="562">
        <v>12</v>
      </c>
      <c r="E143" s="355" t="s">
        <v>226</v>
      </c>
      <c r="F143" s="356" t="s">
        <v>8</v>
      </c>
      <c r="G143" s="357" t="s">
        <v>759</v>
      </c>
      <c r="H143" s="392"/>
      <c r="I143" s="614"/>
    </row>
    <row r="144" spans="1:9" ht="0.75" hidden="1" customHeight="1" x14ac:dyDescent="0.25">
      <c r="A144" s="109" t="s">
        <v>16</v>
      </c>
      <c r="B144" s="562" t="s">
        <v>47</v>
      </c>
      <c r="C144" s="5" t="s">
        <v>18</v>
      </c>
      <c r="D144" s="562">
        <v>12</v>
      </c>
      <c r="E144" s="355" t="s">
        <v>226</v>
      </c>
      <c r="F144" s="356" t="s">
        <v>8</v>
      </c>
      <c r="G144" s="357" t="s">
        <v>759</v>
      </c>
      <c r="H144" s="392" t="s">
        <v>15</v>
      </c>
      <c r="I144" s="612"/>
    </row>
    <row r="145" spans="1:9" ht="31.5" hidden="1" customHeight="1" x14ac:dyDescent="0.25">
      <c r="A145" s="83" t="s">
        <v>145</v>
      </c>
      <c r="B145" s="42" t="s">
        <v>47</v>
      </c>
      <c r="C145" s="38" t="s">
        <v>18</v>
      </c>
      <c r="D145" s="38" t="s">
        <v>81</v>
      </c>
      <c r="E145" s="334" t="s">
        <v>218</v>
      </c>
      <c r="F145" s="335" t="s">
        <v>706</v>
      </c>
      <c r="G145" s="336" t="s">
        <v>707</v>
      </c>
      <c r="H145" s="37"/>
      <c r="I145" s="611"/>
    </row>
    <row r="146" spans="1:9" ht="45.75" hidden="1" customHeight="1" x14ac:dyDescent="0.25">
      <c r="A146" s="109" t="s">
        <v>146</v>
      </c>
      <c r="B146" s="562" t="s">
        <v>47</v>
      </c>
      <c r="C146" s="5" t="s">
        <v>18</v>
      </c>
      <c r="D146" s="562">
        <v>12</v>
      </c>
      <c r="E146" s="355" t="s">
        <v>219</v>
      </c>
      <c r="F146" s="356" t="s">
        <v>706</v>
      </c>
      <c r="G146" s="357" t="s">
        <v>707</v>
      </c>
      <c r="H146" s="392"/>
      <c r="I146" s="614"/>
    </row>
    <row r="147" spans="1:9" ht="34.5" hidden="1" customHeight="1" x14ac:dyDescent="0.25">
      <c r="A147" s="3" t="s">
        <v>99</v>
      </c>
      <c r="B147" s="562" t="s">
        <v>47</v>
      </c>
      <c r="C147" s="5" t="s">
        <v>18</v>
      </c>
      <c r="D147" s="562">
        <v>12</v>
      </c>
      <c r="E147" s="355" t="s">
        <v>219</v>
      </c>
      <c r="F147" s="356" t="s">
        <v>706</v>
      </c>
      <c r="G147" s="357" t="s">
        <v>741</v>
      </c>
      <c r="H147" s="392"/>
      <c r="I147" s="614"/>
    </row>
    <row r="148" spans="1:9" ht="30.75" hidden="1" customHeight="1" x14ac:dyDescent="0.25">
      <c r="A148" s="129" t="s">
        <v>88</v>
      </c>
      <c r="B148" s="561" t="s">
        <v>47</v>
      </c>
      <c r="C148" s="5" t="s">
        <v>18</v>
      </c>
      <c r="D148" s="562">
        <v>12</v>
      </c>
      <c r="E148" s="355" t="s">
        <v>219</v>
      </c>
      <c r="F148" s="356" t="s">
        <v>706</v>
      </c>
      <c r="G148" s="357" t="s">
        <v>741</v>
      </c>
      <c r="H148" s="392" t="s">
        <v>11</v>
      </c>
      <c r="I148" s="612"/>
    </row>
    <row r="149" spans="1:9" ht="33.75" hidden="1" customHeight="1" x14ac:dyDescent="0.25">
      <c r="A149" s="140" t="s">
        <v>89</v>
      </c>
      <c r="B149" s="444" t="s">
        <v>47</v>
      </c>
      <c r="C149" s="5" t="s">
        <v>18</v>
      </c>
      <c r="D149" s="562">
        <v>12</v>
      </c>
      <c r="E149" s="355" t="s">
        <v>219</v>
      </c>
      <c r="F149" s="356" t="s">
        <v>706</v>
      </c>
      <c r="G149" s="357" t="s">
        <v>741</v>
      </c>
      <c r="H149" s="392" t="s">
        <v>14</v>
      </c>
      <c r="I149" s="612"/>
    </row>
    <row r="150" spans="1:9" ht="69" hidden="1" customHeight="1" x14ac:dyDescent="0.25">
      <c r="A150" s="3" t="s">
        <v>16</v>
      </c>
      <c r="B150" s="562" t="s">
        <v>47</v>
      </c>
      <c r="C150" s="5" t="s">
        <v>18</v>
      </c>
      <c r="D150" s="562">
        <v>12</v>
      </c>
      <c r="E150" s="355" t="s">
        <v>219</v>
      </c>
      <c r="F150" s="356" t="s">
        <v>706</v>
      </c>
      <c r="G150" s="357" t="s">
        <v>741</v>
      </c>
      <c r="H150" s="392" t="s">
        <v>15</v>
      </c>
      <c r="I150" s="612"/>
    </row>
    <row r="151" spans="1:9" ht="15.75" x14ac:dyDescent="0.25">
      <c r="A151" s="20" t="s">
        <v>156</v>
      </c>
      <c r="B151" s="26" t="s">
        <v>47</v>
      </c>
      <c r="C151" s="21" t="s">
        <v>113</v>
      </c>
      <c r="D151" s="26"/>
      <c r="E151" s="450"/>
      <c r="F151" s="451"/>
      <c r="G151" s="452"/>
      <c r="H151" s="406"/>
      <c r="I151" s="609">
        <f>I160+I447</f>
        <v>273728</v>
      </c>
    </row>
    <row r="152" spans="1:9" s="12" customFormat="1" ht="15" hidden="1" customHeight="1" x14ac:dyDescent="0.25">
      <c r="A152" s="27" t="s">
        <v>255</v>
      </c>
      <c r="B152" s="447" t="s">
        <v>47</v>
      </c>
      <c r="C152" s="31" t="s">
        <v>113</v>
      </c>
      <c r="D152" s="407" t="s">
        <v>8</v>
      </c>
      <c r="E152" s="386"/>
      <c r="F152" s="387"/>
      <c r="G152" s="388"/>
      <c r="H152" s="30"/>
      <c r="I152" s="610"/>
    </row>
    <row r="153" spans="1:9" ht="15" hidden="1" customHeight="1" x14ac:dyDescent="0.25">
      <c r="A153" s="36" t="s">
        <v>199</v>
      </c>
      <c r="B153" s="42" t="s">
        <v>47</v>
      </c>
      <c r="C153" s="38" t="s">
        <v>113</v>
      </c>
      <c r="D153" s="156" t="s">
        <v>8</v>
      </c>
      <c r="E153" s="340" t="s">
        <v>761</v>
      </c>
      <c r="F153" s="341" t="s">
        <v>706</v>
      </c>
      <c r="G153" s="342" t="s">
        <v>707</v>
      </c>
      <c r="H153" s="40"/>
      <c r="I153" s="611"/>
    </row>
    <row r="154" spans="1:9" ht="15" hidden="1" customHeight="1" x14ac:dyDescent="0.25">
      <c r="A154" s="3" t="s">
        <v>257</v>
      </c>
      <c r="B154" s="562" t="s">
        <v>47</v>
      </c>
      <c r="C154" s="5" t="s">
        <v>113</v>
      </c>
      <c r="D154" s="155" t="s">
        <v>8</v>
      </c>
      <c r="E154" s="355" t="s">
        <v>256</v>
      </c>
      <c r="F154" s="356" t="s">
        <v>706</v>
      </c>
      <c r="G154" s="357" t="s">
        <v>707</v>
      </c>
      <c r="H154" s="72"/>
      <c r="I154" s="614"/>
    </row>
    <row r="155" spans="1:9" ht="15" hidden="1" customHeight="1" x14ac:dyDescent="0.25">
      <c r="A155" s="77" t="s">
        <v>762</v>
      </c>
      <c r="B155" s="155" t="s">
        <v>47</v>
      </c>
      <c r="C155" s="5" t="s">
        <v>113</v>
      </c>
      <c r="D155" s="155" t="s">
        <v>8</v>
      </c>
      <c r="E155" s="355" t="s">
        <v>256</v>
      </c>
      <c r="F155" s="356" t="s">
        <v>8</v>
      </c>
      <c r="G155" s="357" t="s">
        <v>707</v>
      </c>
      <c r="H155" s="72"/>
      <c r="I155" s="614"/>
    </row>
    <row r="156" spans="1:9" ht="17.25" hidden="1" customHeight="1" x14ac:dyDescent="0.25">
      <c r="A156" s="134" t="s">
        <v>267</v>
      </c>
      <c r="B156" s="64" t="s">
        <v>47</v>
      </c>
      <c r="C156" s="5" t="s">
        <v>113</v>
      </c>
      <c r="D156" s="155" t="s">
        <v>8</v>
      </c>
      <c r="E156" s="355" t="s">
        <v>256</v>
      </c>
      <c r="F156" s="356" t="s">
        <v>8</v>
      </c>
      <c r="G156" s="357" t="s">
        <v>763</v>
      </c>
      <c r="H156" s="72"/>
      <c r="I156" s="614"/>
    </row>
    <row r="157" spans="1:9" ht="54.75" hidden="1" customHeight="1" x14ac:dyDescent="0.25">
      <c r="A157" s="140" t="s">
        <v>89</v>
      </c>
      <c r="B157" s="444" t="s">
        <v>47</v>
      </c>
      <c r="C157" s="5" t="s">
        <v>113</v>
      </c>
      <c r="D157" s="155" t="s">
        <v>8</v>
      </c>
      <c r="E157" s="355" t="s">
        <v>256</v>
      </c>
      <c r="F157" s="356" t="s">
        <v>8</v>
      </c>
      <c r="G157" s="357" t="s">
        <v>763</v>
      </c>
      <c r="H157" s="72" t="s">
        <v>14</v>
      </c>
      <c r="I157" s="612"/>
    </row>
    <row r="158" spans="1:9" ht="54" hidden="1" customHeight="1" x14ac:dyDescent="0.25">
      <c r="A158" s="134" t="s">
        <v>764</v>
      </c>
      <c r="B158" s="470" t="s">
        <v>47</v>
      </c>
      <c r="C158" s="5" t="s">
        <v>113</v>
      </c>
      <c r="D158" s="155" t="s">
        <v>8</v>
      </c>
      <c r="E158" s="355" t="s">
        <v>256</v>
      </c>
      <c r="F158" s="356" t="s">
        <v>8</v>
      </c>
      <c r="G158" s="357" t="s">
        <v>765</v>
      </c>
      <c r="H158" s="72"/>
      <c r="I158" s="614"/>
    </row>
    <row r="159" spans="1:9" ht="29.25" hidden="1" customHeight="1" x14ac:dyDescent="0.25">
      <c r="A159" s="98" t="s">
        <v>19</v>
      </c>
      <c r="B159" s="467" t="s">
        <v>47</v>
      </c>
      <c r="C159" s="5" t="s">
        <v>113</v>
      </c>
      <c r="D159" s="155" t="s">
        <v>8</v>
      </c>
      <c r="E159" s="355" t="s">
        <v>256</v>
      </c>
      <c r="F159" s="356" t="s">
        <v>8</v>
      </c>
      <c r="G159" s="357" t="s">
        <v>765</v>
      </c>
      <c r="H159" s="72" t="s">
        <v>72</v>
      </c>
      <c r="I159" s="612"/>
    </row>
    <row r="160" spans="1:9" ht="15.75" x14ac:dyDescent="0.25">
      <c r="A160" s="27" t="s">
        <v>157</v>
      </c>
      <c r="B160" s="447" t="s">
        <v>47</v>
      </c>
      <c r="C160" s="31" t="s">
        <v>113</v>
      </c>
      <c r="D160" s="28" t="s">
        <v>10</v>
      </c>
      <c r="E160" s="386"/>
      <c r="F160" s="387"/>
      <c r="G160" s="388"/>
      <c r="H160" s="30"/>
      <c r="I160" s="610">
        <f>SUM(I161+I168+I173)</f>
        <v>188188</v>
      </c>
    </row>
    <row r="161" spans="1:10" ht="72.75" customHeight="1" x14ac:dyDescent="0.25">
      <c r="A161" s="36" t="s">
        <v>189</v>
      </c>
      <c r="B161" s="42" t="s">
        <v>47</v>
      </c>
      <c r="C161" s="38" t="s">
        <v>113</v>
      </c>
      <c r="D161" s="42" t="s">
        <v>10</v>
      </c>
      <c r="E161" s="340" t="s">
        <v>766</v>
      </c>
      <c r="F161" s="341" t="s">
        <v>706</v>
      </c>
      <c r="G161" s="342" t="s">
        <v>707</v>
      </c>
      <c r="H161" s="40"/>
      <c r="I161" s="611">
        <f>I162</f>
        <v>23188</v>
      </c>
    </row>
    <row r="162" spans="1:10" s="52" customFormat="1" ht="72.75" customHeight="1" x14ac:dyDescent="0.25">
      <c r="A162" s="65" t="s">
        <v>190</v>
      </c>
      <c r="B162" s="467" t="s">
        <v>47</v>
      </c>
      <c r="C162" s="5" t="s">
        <v>113</v>
      </c>
      <c r="D162" s="562" t="s">
        <v>10</v>
      </c>
      <c r="E162" s="355" t="s">
        <v>227</v>
      </c>
      <c r="F162" s="356" t="s">
        <v>706</v>
      </c>
      <c r="G162" s="357" t="s">
        <v>707</v>
      </c>
      <c r="H162" s="72"/>
      <c r="I162" s="614">
        <f>I163</f>
        <v>23188</v>
      </c>
    </row>
    <row r="163" spans="1:10" s="52" customFormat="1" ht="48" customHeight="1" x14ac:dyDescent="0.25">
      <c r="A163" s="134" t="s">
        <v>767</v>
      </c>
      <c r="B163" s="470" t="s">
        <v>47</v>
      </c>
      <c r="C163" s="5" t="s">
        <v>113</v>
      </c>
      <c r="D163" s="562" t="s">
        <v>10</v>
      </c>
      <c r="E163" s="355" t="s">
        <v>227</v>
      </c>
      <c r="F163" s="356" t="s">
        <v>8</v>
      </c>
      <c r="G163" s="357" t="s">
        <v>707</v>
      </c>
      <c r="H163" s="72"/>
      <c r="I163" s="614">
        <f>I166</f>
        <v>23188</v>
      </c>
    </row>
    <row r="164" spans="1:10" s="52" customFormat="1" ht="73.5" hidden="1" customHeight="1" x14ac:dyDescent="0.25">
      <c r="A164" s="134" t="s">
        <v>865</v>
      </c>
      <c r="B164" s="470" t="s">
        <v>47</v>
      </c>
      <c r="C164" s="5" t="s">
        <v>113</v>
      </c>
      <c r="D164" s="562" t="s">
        <v>10</v>
      </c>
      <c r="E164" s="355" t="s">
        <v>227</v>
      </c>
      <c r="F164" s="356" t="s">
        <v>8</v>
      </c>
      <c r="G164" s="357" t="s">
        <v>854</v>
      </c>
      <c r="H164" s="72"/>
      <c r="I164" s="614"/>
    </row>
    <row r="165" spans="1:10" s="52" customFormat="1" ht="68.25" hidden="1" customHeight="1" x14ac:dyDescent="0.25">
      <c r="A165" s="98" t="s">
        <v>191</v>
      </c>
      <c r="B165" s="467" t="s">
        <v>47</v>
      </c>
      <c r="C165" s="5" t="s">
        <v>113</v>
      </c>
      <c r="D165" s="562" t="s">
        <v>10</v>
      </c>
      <c r="E165" s="355" t="s">
        <v>227</v>
      </c>
      <c r="F165" s="356" t="s">
        <v>8</v>
      </c>
      <c r="G165" s="357" t="s">
        <v>854</v>
      </c>
      <c r="H165" s="72" t="s">
        <v>188</v>
      </c>
      <c r="I165" s="612"/>
    </row>
    <row r="166" spans="1:10" s="52" customFormat="1" ht="51.75" customHeight="1" x14ac:dyDescent="0.25">
      <c r="A166" s="98" t="s">
        <v>963</v>
      </c>
      <c r="B166" s="467" t="s">
        <v>47</v>
      </c>
      <c r="C166" s="5" t="s">
        <v>113</v>
      </c>
      <c r="D166" s="562" t="s">
        <v>10</v>
      </c>
      <c r="E166" s="355" t="s">
        <v>227</v>
      </c>
      <c r="F166" s="356" t="s">
        <v>8</v>
      </c>
      <c r="G166" s="357" t="s">
        <v>770</v>
      </c>
      <c r="H166" s="72"/>
      <c r="I166" s="614">
        <f>I167</f>
        <v>23188</v>
      </c>
    </row>
    <row r="167" spans="1:10" s="52" customFormat="1" ht="20.25" customHeight="1" x14ac:dyDescent="0.25">
      <c r="A167" s="98" t="s">
        <v>89</v>
      </c>
      <c r="B167" s="467" t="s">
        <v>47</v>
      </c>
      <c r="C167" s="5" t="s">
        <v>113</v>
      </c>
      <c r="D167" s="562" t="s">
        <v>10</v>
      </c>
      <c r="E167" s="355" t="s">
        <v>227</v>
      </c>
      <c r="F167" s="356" t="s">
        <v>8</v>
      </c>
      <c r="G167" s="357" t="s">
        <v>770</v>
      </c>
      <c r="H167" s="72" t="s">
        <v>14</v>
      </c>
      <c r="I167" s="612">
        <v>23188</v>
      </c>
    </row>
    <row r="168" spans="1:10" s="52" customFormat="1" ht="62.25" customHeight="1" x14ac:dyDescent="0.25">
      <c r="A168" s="36" t="s">
        <v>919</v>
      </c>
      <c r="B168" s="42" t="s">
        <v>47</v>
      </c>
      <c r="C168" s="38" t="s">
        <v>113</v>
      </c>
      <c r="D168" s="156" t="s">
        <v>10</v>
      </c>
      <c r="E168" s="340" t="s">
        <v>761</v>
      </c>
      <c r="F168" s="341" t="s">
        <v>706</v>
      </c>
      <c r="G168" s="342" t="s">
        <v>707</v>
      </c>
      <c r="H168" s="40"/>
      <c r="I168" s="611">
        <f>SUM(I169)</f>
        <v>40000</v>
      </c>
    </row>
    <row r="169" spans="1:10" s="52" customFormat="1" ht="94.5" x14ac:dyDescent="0.25">
      <c r="A169" s="65" t="s">
        <v>955</v>
      </c>
      <c r="B169" s="467" t="s">
        <v>47</v>
      </c>
      <c r="C169" s="5" t="s">
        <v>113</v>
      </c>
      <c r="D169" s="155" t="s">
        <v>10</v>
      </c>
      <c r="E169" s="355" t="s">
        <v>256</v>
      </c>
      <c r="F169" s="356" t="s">
        <v>706</v>
      </c>
      <c r="G169" s="357" t="s">
        <v>707</v>
      </c>
      <c r="H169" s="392"/>
      <c r="I169" s="612">
        <f>SUM(I170)</f>
        <v>40000</v>
      </c>
    </row>
    <row r="170" spans="1:10" s="52" customFormat="1" ht="47.25" x14ac:dyDescent="0.25">
      <c r="A170" s="134" t="s">
        <v>905</v>
      </c>
      <c r="B170" s="470" t="s">
        <v>47</v>
      </c>
      <c r="C170" s="5" t="s">
        <v>113</v>
      </c>
      <c r="D170" s="155" t="s">
        <v>10</v>
      </c>
      <c r="E170" s="355" t="s">
        <v>256</v>
      </c>
      <c r="F170" s="356" t="s">
        <v>8</v>
      </c>
      <c r="G170" s="357" t="s">
        <v>707</v>
      </c>
      <c r="H170" s="392"/>
      <c r="I170" s="612">
        <f>SUM(I171)</f>
        <v>40000</v>
      </c>
    </row>
    <row r="171" spans="1:10" s="52" customFormat="1" ht="17.25" customHeight="1" x14ac:dyDescent="0.25">
      <c r="A171" s="134" t="s">
        <v>961</v>
      </c>
      <c r="B171" s="470" t="s">
        <v>47</v>
      </c>
      <c r="C171" s="5" t="s">
        <v>113</v>
      </c>
      <c r="D171" s="155" t="s">
        <v>10</v>
      </c>
      <c r="E171" s="355" t="s">
        <v>256</v>
      </c>
      <c r="F171" s="356" t="s">
        <v>8</v>
      </c>
      <c r="G171" s="357" t="s">
        <v>856</v>
      </c>
      <c r="H171" s="392"/>
      <c r="I171" s="612">
        <f>SUM(I172)</f>
        <v>40000</v>
      </c>
    </row>
    <row r="172" spans="1:10" s="52" customFormat="1" ht="18" customHeight="1" x14ac:dyDescent="0.25">
      <c r="A172" s="114" t="s">
        <v>89</v>
      </c>
      <c r="B172" s="467" t="s">
        <v>47</v>
      </c>
      <c r="C172" s="5" t="s">
        <v>113</v>
      </c>
      <c r="D172" s="155" t="s">
        <v>10</v>
      </c>
      <c r="E172" s="355" t="s">
        <v>256</v>
      </c>
      <c r="F172" s="356" t="s">
        <v>8</v>
      </c>
      <c r="G172" s="357" t="s">
        <v>856</v>
      </c>
      <c r="H172" s="392" t="s">
        <v>14</v>
      </c>
      <c r="I172" s="612">
        <v>40000</v>
      </c>
    </row>
    <row r="173" spans="1:10" s="52" customFormat="1" ht="47.25" x14ac:dyDescent="0.25">
      <c r="A173" s="36" t="s">
        <v>956</v>
      </c>
      <c r="B173" s="42" t="s">
        <v>47</v>
      </c>
      <c r="C173" s="38" t="s">
        <v>113</v>
      </c>
      <c r="D173" s="42" t="s">
        <v>10</v>
      </c>
      <c r="E173" s="340" t="s">
        <v>228</v>
      </c>
      <c r="F173" s="341" t="s">
        <v>706</v>
      </c>
      <c r="G173" s="342" t="s">
        <v>707</v>
      </c>
      <c r="H173" s="40"/>
      <c r="I173" s="611">
        <f>SUM(I174)</f>
        <v>125000</v>
      </c>
    </row>
    <row r="174" spans="1:10" s="52" customFormat="1" ht="78.75" x14ac:dyDescent="0.25">
      <c r="A174" s="65" t="s">
        <v>957</v>
      </c>
      <c r="B174" s="467" t="s">
        <v>47</v>
      </c>
      <c r="C174" s="5" t="s">
        <v>113</v>
      </c>
      <c r="D174" s="562" t="s">
        <v>10</v>
      </c>
      <c r="E174" s="355" t="s">
        <v>229</v>
      </c>
      <c r="F174" s="356" t="s">
        <v>706</v>
      </c>
      <c r="G174" s="357" t="s">
        <v>707</v>
      </c>
      <c r="H174" s="72"/>
      <c r="I174" s="612">
        <f>SUM(I175)</f>
        <v>125000</v>
      </c>
      <c r="J174" s="52" t="s">
        <v>894</v>
      </c>
    </row>
    <row r="175" spans="1:10" s="52" customFormat="1" ht="47.25" x14ac:dyDescent="0.25">
      <c r="A175" s="65" t="s">
        <v>768</v>
      </c>
      <c r="B175" s="467" t="s">
        <v>47</v>
      </c>
      <c r="C175" s="5" t="s">
        <v>113</v>
      </c>
      <c r="D175" s="562" t="s">
        <v>10</v>
      </c>
      <c r="E175" s="355" t="s">
        <v>229</v>
      </c>
      <c r="F175" s="356" t="s">
        <v>10</v>
      </c>
      <c r="G175" s="357" t="s">
        <v>707</v>
      </c>
      <c r="H175" s="72"/>
      <c r="I175" s="612">
        <f>SUM(I176)</f>
        <v>125000</v>
      </c>
    </row>
    <row r="176" spans="1:10" s="52" customFormat="1" ht="31.5" x14ac:dyDescent="0.25">
      <c r="A176" s="65" t="s">
        <v>962</v>
      </c>
      <c r="B176" s="467" t="s">
        <v>47</v>
      </c>
      <c r="C176" s="5" t="s">
        <v>113</v>
      </c>
      <c r="D176" s="562" t="s">
        <v>10</v>
      </c>
      <c r="E176" s="355" t="s">
        <v>229</v>
      </c>
      <c r="F176" s="356" t="s">
        <v>10</v>
      </c>
      <c r="G176" s="357" t="s">
        <v>769</v>
      </c>
      <c r="H176" s="72"/>
      <c r="I176" s="612">
        <f>SUM(I177)</f>
        <v>125000</v>
      </c>
    </row>
    <row r="177" spans="1:9" s="52" customFormat="1" ht="39" customHeight="1" x14ac:dyDescent="0.25">
      <c r="A177" s="3" t="s">
        <v>907</v>
      </c>
      <c r="B177" s="562" t="s">
        <v>47</v>
      </c>
      <c r="C177" s="5" t="s">
        <v>113</v>
      </c>
      <c r="D177" s="562" t="s">
        <v>10</v>
      </c>
      <c r="E177" s="355" t="s">
        <v>229</v>
      </c>
      <c r="F177" s="356" t="s">
        <v>10</v>
      </c>
      <c r="G177" s="357" t="s">
        <v>769</v>
      </c>
      <c r="H177" s="72" t="s">
        <v>188</v>
      </c>
      <c r="I177" s="612">
        <v>125000</v>
      </c>
    </row>
    <row r="178" spans="1:9" s="52" customFormat="1" ht="16.5" hidden="1" customHeight="1" x14ac:dyDescent="0.25">
      <c r="A178" s="143" t="s">
        <v>35</v>
      </c>
      <c r="B178" s="22" t="s">
        <v>47</v>
      </c>
      <c r="C178" s="22">
        <v>10</v>
      </c>
      <c r="D178" s="22"/>
      <c r="E178" s="368"/>
      <c r="F178" s="369"/>
      <c r="G178" s="370"/>
      <c r="H178" s="18"/>
      <c r="I178" s="617"/>
    </row>
    <row r="179" spans="1:9" s="52" customFormat="1" ht="16.5" hidden="1" customHeight="1" x14ac:dyDescent="0.25">
      <c r="A179" s="139" t="s">
        <v>39</v>
      </c>
      <c r="B179" s="32" t="s">
        <v>47</v>
      </c>
      <c r="C179" s="32">
        <v>10</v>
      </c>
      <c r="D179" s="28" t="s">
        <v>13</v>
      </c>
      <c r="E179" s="386"/>
      <c r="F179" s="387"/>
      <c r="G179" s="388"/>
      <c r="H179" s="28"/>
      <c r="I179" s="610"/>
    </row>
    <row r="180" spans="1:9" ht="15" hidden="1" customHeight="1" x14ac:dyDescent="0.25">
      <c r="A180" s="127" t="s">
        <v>199</v>
      </c>
      <c r="B180" s="39" t="s">
        <v>47</v>
      </c>
      <c r="C180" s="39">
        <v>10</v>
      </c>
      <c r="D180" s="37" t="s">
        <v>13</v>
      </c>
      <c r="E180" s="334" t="s">
        <v>761</v>
      </c>
      <c r="F180" s="335" t="s">
        <v>706</v>
      </c>
      <c r="G180" s="336" t="s">
        <v>707</v>
      </c>
      <c r="H180" s="37"/>
      <c r="I180" s="611"/>
    </row>
    <row r="181" spans="1:9" ht="82.5" hidden="1" customHeight="1" x14ac:dyDescent="0.25">
      <c r="A181" s="77" t="s">
        <v>200</v>
      </c>
      <c r="B181" s="561" t="s">
        <v>47</v>
      </c>
      <c r="C181" s="561">
        <v>10</v>
      </c>
      <c r="D181" s="2" t="s">
        <v>13</v>
      </c>
      <c r="E181" s="337" t="s">
        <v>230</v>
      </c>
      <c r="F181" s="338" t="s">
        <v>706</v>
      </c>
      <c r="G181" s="339" t="s">
        <v>707</v>
      </c>
      <c r="H181" s="2"/>
      <c r="I181" s="614"/>
    </row>
    <row r="182" spans="1:9" ht="34.5" hidden="1" customHeight="1" x14ac:dyDescent="0.25">
      <c r="A182" s="77" t="s">
        <v>773</v>
      </c>
      <c r="B182" s="561" t="s">
        <v>47</v>
      </c>
      <c r="C182" s="561">
        <v>10</v>
      </c>
      <c r="D182" s="2" t="s">
        <v>13</v>
      </c>
      <c r="E182" s="337" t="s">
        <v>230</v>
      </c>
      <c r="F182" s="338" t="s">
        <v>8</v>
      </c>
      <c r="G182" s="339" t="s">
        <v>707</v>
      </c>
      <c r="H182" s="2"/>
      <c r="I182" s="614"/>
    </row>
    <row r="183" spans="1:9" ht="15" hidden="1" customHeight="1" x14ac:dyDescent="0.25">
      <c r="A183" s="77" t="s">
        <v>824</v>
      </c>
      <c r="B183" s="561" t="s">
        <v>47</v>
      </c>
      <c r="C183" s="561">
        <v>10</v>
      </c>
      <c r="D183" s="2" t="s">
        <v>13</v>
      </c>
      <c r="E183" s="337" t="s">
        <v>230</v>
      </c>
      <c r="F183" s="338" t="s">
        <v>8</v>
      </c>
      <c r="G183" s="339" t="s">
        <v>823</v>
      </c>
      <c r="H183" s="2"/>
      <c r="I183" s="614"/>
    </row>
    <row r="184" spans="1:9" ht="15" hidden="1" customHeight="1" x14ac:dyDescent="0.25">
      <c r="A184" s="131" t="s">
        <v>19</v>
      </c>
      <c r="B184" s="64" t="s">
        <v>47</v>
      </c>
      <c r="C184" s="561">
        <v>10</v>
      </c>
      <c r="D184" s="2" t="s">
        <v>13</v>
      </c>
      <c r="E184" s="337" t="s">
        <v>230</v>
      </c>
      <c r="F184" s="338" t="s">
        <v>8</v>
      </c>
      <c r="G184" s="339" t="s">
        <v>823</v>
      </c>
      <c r="H184" s="2" t="s">
        <v>72</v>
      </c>
      <c r="I184" s="612"/>
    </row>
    <row r="185" spans="1:9" ht="15" hidden="1" customHeight="1" x14ac:dyDescent="0.25">
      <c r="A185" s="139" t="s">
        <v>40</v>
      </c>
      <c r="B185" s="32" t="s">
        <v>47</v>
      </c>
      <c r="C185" s="32">
        <v>10</v>
      </c>
      <c r="D185" s="28" t="s">
        <v>18</v>
      </c>
      <c r="E185" s="386"/>
      <c r="F185" s="387"/>
      <c r="G185" s="388"/>
      <c r="H185" s="28"/>
      <c r="I185" s="610"/>
    </row>
    <row r="186" spans="1:9" ht="15" hidden="1" customHeight="1" x14ac:dyDescent="0.25">
      <c r="A186" s="130" t="s">
        <v>127</v>
      </c>
      <c r="B186" s="39" t="s">
        <v>47</v>
      </c>
      <c r="C186" s="39">
        <v>10</v>
      </c>
      <c r="D186" s="37" t="s">
        <v>18</v>
      </c>
      <c r="E186" s="334" t="s">
        <v>201</v>
      </c>
      <c r="F186" s="335" t="s">
        <v>706</v>
      </c>
      <c r="G186" s="336" t="s">
        <v>707</v>
      </c>
      <c r="H186" s="37"/>
      <c r="I186" s="611"/>
    </row>
    <row r="187" spans="1:9" ht="15" hidden="1" customHeight="1" x14ac:dyDescent="0.25">
      <c r="A187" s="77" t="s">
        <v>128</v>
      </c>
      <c r="B187" s="561" t="s">
        <v>47</v>
      </c>
      <c r="C187" s="8">
        <v>10</v>
      </c>
      <c r="D187" s="2" t="s">
        <v>18</v>
      </c>
      <c r="E187" s="337" t="s">
        <v>234</v>
      </c>
      <c r="F187" s="338" t="s">
        <v>706</v>
      </c>
      <c r="G187" s="339" t="s">
        <v>707</v>
      </c>
      <c r="H187" s="2"/>
      <c r="I187" s="614"/>
    </row>
    <row r="188" spans="1:9" ht="15" hidden="1" customHeight="1" x14ac:dyDescent="0.25">
      <c r="A188" s="77" t="s">
        <v>714</v>
      </c>
      <c r="B188" s="561" t="s">
        <v>47</v>
      </c>
      <c r="C188" s="8">
        <v>10</v>
      </c>
      <c r="D188" s="2" t="s">
        <v>18</v>
      </c>
      <c r="E188" s="337" t="s">
        <v>234</v>
      </c>
      <c r="F188" s="338" t="s">
        <v>8</v>
      </c>
      <c r="G188" s="339" t="s">
        <v>707</v>
      </c>
      <c r="H188" s="2"/>
      <c r="I188" s="614"/>
    </row>
    <row r="189" spans="1:9" ht="33.75" hidden="1" customHeight="1" x14ac:dyDescent="0.25">
      <c r="A189" s="77" t="s">
        <v>485</v>
      </c>
      <c r="B189" s="561" t="s">
        <v>47</v>
      </c>
      <c r="C189" s="8">
        <v>10</v>
      </c>
      <c r="D189" s="2" t="s">
        <v>18</v>
      </c>
      <c r="E189" s="337" t="s">
        <v>234</v>
      </c>
      <c r="F189" s="338" t="s">
        <v>8</v>
      </c>
      <c r="G189" s="339" t="s">
        <v>825</v>
      </c>
      <c r="H189" s="2"/>
      <c r="I189" s="614"/>
    </row>
    <row r="190" spans="1:9" ht="15" hidden="1" customHeight="1" x14ac:dyDescent="0.25">
      <c r="A190" s="140" t="s">
        <v>89</v>
      </c>
      <c r="B190" s="444" t="s">
        <v>47</v>
      </c>
      <c r="C190" s="8">
        <v>10</v>
      </c>
      <c r="D190" s="2" t="s">
        <v>18</v>
      </c>
      <c r="E190" s="337" t="s">
        <v>234</v>
      </c>
      <c r="F190" s="338" t="s">
        <v>8</v>
      </c>
      <c r="G190" s="339" t="s">
        <v>825</v>
      </c>
      <c r="H190" s="2" t="s">
        <v>14</v>
      </c>
      <c r="I190" s="612"/>
    </row>
    <row r="191" spans="1:9" ht="15" hidden="1" customHeight="1" x14ac:dyDescent="0.25">
      <c r="A191" s="77" t="s">
        <v>38</v>
      </c>
      <c r="B191" s="561" t="s">
        <v>47</v>
      </c>
      <c r="C191" s="8">
        <v>10</v>
      </c>
      <c r="D191" s="2" t="s">
        <v>18</v>
      </c>
      <c r="E191" s="337" t="s">
        <v>234</v>
      </c>
      <c r="F191" s="338" t="s">
        <v>8</v>
      </c>
      <c r="G191" s="339" t="s">
        <v>825</v>
      </c>
      <c r="H191" s="2" t="s">
        <v>37</v>
      </c>
      <c r="I191" s="612"/>
    </row>
    <row r="192" spans="1:9" s="52" customFormat="1" ht="31.5" hidden="1" customHeight="1" x14ac:dyDescent="0.25">
      <c r="A192" s="138" t="s">
        <v>52</v>
      </c>
      <c r="B192" s="144" t="s">
        <v>53</v>
      </c>
      <c r="C192" s="438"/>
      <c r="D192" s="439"/>
      <c r="E192" s="440"/>
      <c r="F192" s="441"/>
      <c r="G192" s="442"/>
      <c r="H192" s="408"/>
      <c r="I192" s="608"/>
    </row>
    <row r="193" spans="1:9" s="52" customFormat="1" ht="16.5" hidden="1" customHeight="1" x14ac:dyDescent="0.25">
      <c r="A193" s="431" t="s">
        <v>7</v>
      </c>
      <c r="B193" s="466" t="s">
        <v>53</v>
      </c>
      <c r="C193" s="18" t="s">
        <v>8</v>
      </c>
      <c r="D193" s="18"/>
      <c r="E193" s="456"/>
      <c r="F193" s="457"/>
      <c r="G193" s="458"/>
      <c r="H193" s="18"/>
      <c r="I193" s="609"/>
    </row>
    <row r="194" spans="1:9" ht="15" hidden="1" customHeight="1" x14ac:dyDescent="0.25">
      <c r="A194" s="124" t="s">
        <v>75</v>
      </c>
      <c r="B194" s="32" t="s">
        <v>53</v>
      </c>
      <c r="C194" s="28" t="s">
        <v>8</v>
      </c>
      <c r="D194" s="28" t="s">
        <v>74</v>
      </c>
      <c r="E194" s="331"/>
      <c r="F194" s="332"/>
      <c r="G194" s="333"/>
      <c r="H194" s="29"/>
      <c r="I194" s="610"/>
    </row>
    <row r="195" spans="1:9" ht="15" hidden="1" customHeight="1" x14ac:dyDescent="0.25">
      <c r="A195" s="95" t="s">
        <v>120</v>
      </c>
      <c r="B195" s="39" t="s">
        <v>53</v>
      </c>
      <c r="C195" s="37" t="s">
        <v>8</v>
      </c>
      <c r="D195" s="37" t="s">
        <v>74</v>
      </c>
      <c r="E195" s="334" t="s">
        <v>709</v>
      </c>
      <c r="F195" s="335" t="s">
        <v>706</v>
      </c>
      <c r="G195" s="336" t="s">
        <v>707</v>
      </c>
      <c r="H195" s="37"/>
      <c r="I195" s="611"/>
    </row>
    <row r="196" spans="1:9" ht="15" hidden="1" customHeight="1" x14ac:dyDescent="0.25">
      <c r="A196" s="98" t="s">
        <v>134</v>
      </c>
      <c r="B196" s="64" t="s">
        <v>53</v>
      </c>
      <c r="C196" s="2" t="s">
        <v>8</v>
      </c>
      <c r="D196" s="2" t="s">
        <v>74</v>
      </c>
      <c r="E196" s="337" t="s">
        <v>710</v>
      </c>
      <c r="F196" s="338" t="s">
        <v>706</v>
      </c>
      <c r="G196" s="339" t="s">
        <v>707</v>
      </c>
      <c r="H196" s="53"/>
      <c r="I196" s="614"/>
    </row>
    <row r="197" spans="1:9" ht="15" hidden="1" customHeight="1" x14ac:dyDescent="0.25">
      <c r="A197" s="98" t="s">
        <v>713</v>
      </c>
      <c r="B197" s="64" t="s">
        <v>53</v>
      </c>
      <c r="C197" s="2" t="s">
        <v>8</v>
      </c>
      <c r="D197" s="2" t="s">
        <v>74</v>
      </c>
      <c r="E197" s="337" t="s">
        <v>710</v>
      </c>
      <c r="F197" s="338" t="s">
        <v>8</v>
      </c>
      <c r="G197" s="339" t="s">
        <v>707</v>
      </c>
      <c r="H197" s="53"/>
      <c r="I197" s="614"/>
    </row>
    <row r="198" spans="1:9" ht="15" hidden="1" customHeight="1" x14ac:dyDescent="0.25">
      <c r="A198" s="98" t="s">
        <v>122</v>
      </c>
      <c r="B198" s="64" t="s">
        <v>53</v>
      </c>
      <c r="C198" s="2" t="s">
        <v>8</v>
      </c>
      <c r="D198" s="2" t="s">
        <v>74</v>
      </c>
      <c r="E198" s="337" t="s">
        <v>710</v>
      </c>
      <c r="F198" s="338" t="s">
        <v>8</v>
      </c>
      <c r="G198" s="339" t="s">
        <v>712</v>
      </c>
      <c r="H198" s="53"/>
      <c r="I198" s="614"/>
    </row>
    <row r="199" spans="1:9" ht="15" hidden="1" customHeight="1" x14ac:dyDescent="0.25">
      <c r="A199" s="114" t="s">
        <v>89</v>
      </c>
      <c r="B199" s="443" t="s">
        <v>53</v>
      </c>
      <c r="C199" s="2" t="s">
        <v>8</v>
      </c>
      <c r="D199" s="2" t="s">
        <v>74</v>
      </c>
      <c r="E199" s="337" t="s">
        <v>710</v>
      </c>
      <c r="F199" s="338" t="s">
        <v>8</v>
      </c>
      <c r="G199" s="339" t="s">
        <v>712</v>
      </c>
      <c r="H199" s="2" t="s">
        <v>14</v>
      </c>
      <c r="I199" s="612"/>
    </row>
    <row r="200" spans="1:9" s="46" customFormat="1" ht="15" hidden="1" customHeight="1" x14ac:dyDescent="0.25">
      <c r="A200" s="95" t="s">
        <v>147</v>
      </c>
      <c r="B200" s="39" t="s">
        <v>53</v>
      </c>
      <c r="C200" s="37" t="s">
        <v>8</v>
      </c>
      <c r="D200" s="37" t="s">
        <v>74</v>
      </c>
      <c r="E200" s="334" t="s">
        <v>220</v>
      </c>
      <c r="F200" s="335" t="s">
        <v>706</v>
      </c>
      <c r="G200" s="336" t="s">
        <v>707</v>
      </c>
      <c r="H200" s="37"/>
      <c r="I200" s="611"/>
    </row>
    <row r="201" spans="1:9" s="46" customFormat="1" ht="15" hidden="1" customHeight="1" x14ac:dyDescent="0.25">
      <c r="A201" s="98" t="s">
        <v>161</v>
      </c>
      <c r="B201" s="64" t="s">
        <v>53</v>
      </c>
      <c r="C201" s="2" t="s">
        <v>8</v>
      </c>
      <c r="D201" s="2" t="s">
        <v>74</v>
      </c>
      <c r="E201" s="337" t="s">
        <v>222</v>
      </c>
      <c r="F201" s="338" t="s">
        <v>706</v>
      </c>
      <c r="G201" s="339" t="s">
        <v>707</v>
      </c>
      <c r="H201" s="2"/>
      <c r="I201" s="614"/>
    </row>
    <row r="202" spans="1:9" s="46" customFormat="1" ht="15" hidden="1" customHeight="1" x14ac:dyDescent="0.25">
      <c r="A202" s="98" t="s">
        <v>727</v>
      </c>
      <c r="B202" s="64" t="s">
        <v>53</v>
      </c>
      <c r="C202" s="2" t="s">
        <v>8</v>
      </c>
      <c r="D202" s="2" t="s">
        <v>74</v>
      </c>
      <c r="E202" s="337" t="s">
        <v>222</v>
      </c>
      <c r="F202" s="338" t="s">
        <v>8</v>
      </c>
      <c r="G202" s="339" t="s">
        <v>707</v>
      </c>
      <c r="H202" s="2"/>
      <c r="I202" s="614"/>
    </row>
    <row r="203" spans="1:9" s="46" customFormat="1" ht="15" hidden="1" customHeight="1" x14ac:dyDescent="0.25">
      <c r="A203" s="3" t="s">
        <v>114</v>
      </c>
      <c r="B203" s="561" t="s">
        <v>53</v>
      </c>
      <c r="C203" s="2" t="s">
        <v>8</v>
      </c>
      <c r="D203" s="2" t="s">
        <v>74</v>
      </c>
      <c r="E203" s="337" t="s">
        <v>222</v>
      </c>
      <c r="F203" s="338" t="s">
        <v>8</v>
      </c>
      <c r="G203" s="339" t="s">
        <v>728</v>
      </c>
      <c r="H203" s="2"/>
      <c r="I203" s="614"/>
    </row>
    <row r="204" spans="1:9" s="46" customFormat="1" ht="15" hidden="1" customHeight="1" x14ac:dyDescent="0.25">
      <c r="A204" s="114" t="s">
        <v>89</v>
      </c>
      <c r="B204" s="443" t="s">
        <v>53</v>
      </c>
      <c r="C204" s="2" t="s">
        <v>8</v>
      </c>
      <c r="D204" s="2" t="s">
        <v>74</v>
      </c>
      <c r="E204" s="337" t="s">
        <v>222</v>
      </c>
      <c r="F204" s="338" t="s">
        <v>8</v>
      </c>
      <c r="G204" s="339" t="s">
        <v>728</v>
      </c>
      <c r="H204" s="2" t="s">
        <v>14</v>
      </c>
      <c r="I204" s="613"/>
    </row>
    <row r="205" spans="1:9" ht="15" hidden="1" customHeight="1" x14ac:dyDescent="0.25">
      <c r="A205" s="36" t="s">
        <v>139</v>
      </c>
      <c r="B205" s="39" t="s">
        <v>53</v>
      </c>
      <c r="C205" s="37" t="s">
        <v>8</v>
      </c>
      <c r="D205" s="37" t="s">
        <v>74</v>
      </c>
      <c r="E205" s="334" t="s">
        <v>232</v>
      </c>
      <c r="F205" s="335" t="s">
        <v>706</v>
      </c>
      <c r="G205" s="336" t="s">
        <v>707</v>
      </c>
      <c r="H205" s="37"/>
      <c r="I205" s="611"/>
    </row>
    <row r="206" spans="1:9" ht="15" hidden="1" customHeight="1" x14ac:dyDescent="0.25">
      <c r="A206" s="3" t="s">
        <v>140</v>
      </c>
      <c r="B206" s="561" t="s">
        <v>53</v>
      </c>
      <c r="C206" s="2" t="s">
        <v>8</v>
      </c>
      <c r="D206" s="2" t="s">
        <v>74</v>
      </c>
      <c r="E206" s="337" t="s">
        <v>233</v>
      </c>
      <c r="F206" s="338" t="s">
        <v>706</v>
      </c>
      <c r="G206" s="339" t="s">
        <v>707</v>
      </c>
      <c r="H206" s="2"/>
      <c r="I206" s="614"/>
    </row>
    <row r="207" spans="1:9" ht="15" hidden="1" customHeight="1" x14ac:dyDescent="0.25">
      <c r="A207" s="3" t="s">
        <v>729</v>
      </c>
      <c r="B207" s="561" t="s">
        <v>53</v>
      </c>
      <c r="C207" s="2" t="s">
        <v>8</v>
      </c>
      <c r="D207" s="2" t="s">
        <v>74</v>
      </c>
      <c r="E207" s="337" t="s">
        <v>233</v>
      </c>
      <c r="F207" s="338" t="s">
        <v>8</v>
      </c>
      <c r="G207" s="339" t="s">
        <v>707</v>
      </c>
      <c r="H207" s="2"/>
      <c r="I207" s="614"/>
    </row>
    <row r="208" spans="1:9" ht="15" hidden="1" customHeight="1" x14ac:dyDescent="0.25">
      <c r="A208" s="3" t="s">
        <v>87</v>
      </c>
      <c r="B208" s="561" t="s">
        <v>53</v>
      </c>
      <c r="C208" s="2" t="s">
        <v>8</v>
      </c>
      <c r="D208" s="2" t="s">
        <v>74</v>
      </c>
      <c r="E208" s="337" t="s">
        <v>233</v>
      </c>
      <c r="F208" s="338" t="s">
        <v>8</v>
      </c>
      <c r="G208" s="339" t="s">
        <v>711</v>
      </c>
      <c r="H208" s="2"/>
      <c r="I208" s="614"/>
    </row>
    <row r="209" spans="1:9" ht="15" hidden="1" customHeight="1" x14ac:dyDescent="0.25">
      <c r="A209" s="109" t="s">
        <v>88</v>
      </c>
      <c r="B209" s="561" t="s">
        <v>53</v>
      </c>
      <c r="C209" s="2" t="s">
        <v>8</v>
      </c>
      <c r="D209" s="2" t="s">
        <v>74</v>
      </c>
      <c r="E209" s="337" t="s">
        <v>233</v>
      </c>
      <c r="F209" s="338" t="s">
        <v>8</v>
      </c>
      <c r="G209" s="339" t="s">
        <v>711</v>
      </c>
      <c r="H209" s="2" t="s">
        <v>11</v>
      </c>
      <c r="I209" s="613"/>
    </row>
    <row r="210" spans="1:9" ht="15" hidden="1" customHeight="1" x14ac:dyDescent="0.25">
      <c r="A210" s="3" t="s">
        <v>16</v>
      </c>
      <c r="B210" s="561" t="s">
        <v>53</v>
      </c>
      <c r="C210" s="2" t="s">
        <v>8</v>
      </c>
      <c r="D210" s="2" t="s">
        <v>74</v>
      </c>
      <c r="E210" s="337" t="s">
        <v>233</v>
      </c>
      <c r="F210" s="338" t="s">
        <v>8</v>
      </c>
      <c r="G210" s="339" t="s">
        <v>711</v>
      </c>
      <c r="H210" s="2" t="s">
        <v>15</v>
      </c>
      <c r="I210" s="613"/>
    </row>
    <row r="211" spans="1:9" ht="15" hidden="1" customHeight="1" x14ac:dyDescent="0.25">
      <c r="A211" s="124" t="s">
        <v>21</v>
      </c>
      <c r="B211" s="32" t="s">
        <v>53</v>
      </c>
      <c r="C211" s="28" t="s">
        <v>8</v>
      </c>
      <c r="D211" s="32">
        <v>13</v>
      </c>
      <c r="E211" s="358"/>
      <c r="F211" s="359"/>
      <c r="G211" s="360"/>
      <c r="H211" s="28"/>
      <c r="I211" s="610"/>
    </row>
    <row r="212" spans="1:9" ht="15" hidden="1" customHeight="1" x14ac:dyDescent="0.25">
      <c r="A212" s="95" t="s">
        <v>142</v>
      </c>
      <c r="B212" s="39" t="s">
        <v>53</v>
      </c>
      <c r="C212" s="37" t="s">
        <v>8</v>
      </c>
      <c r="D212" s="41">
        <v>13</v>
      </c>
      <c r="E212" s="365" t="s">
        <v>201</v>
      </c>
      <c r="F212" s="366" t="s">
        <v>706</v>
      </c>
      <c r="G212" s="367" t="s">
        <v>707</v>
      </c>
      <c r="H212" s="37"/>
      <c r="I212" s="611"/>
    </row>
    <row r="213" spans="1:9" ht="15" hidden="1" customHeight="1" x14ac:dyDescent="0.25">
      <c r="A213" s="112" t="s">
        <v>141</v>
      </c>
      <c r="B213" s="8" t="s">
        <v>53</v>
      </c>
      <c r="C213" s="2" t="s">
        <v>8</v>
      </c>
      <c r="D213" s="8">
        <v>13</v>
      </c>
      <c r="E213" s="352" t="s">
        <v>235</v>
      </c>
      <c r="F213" s="353" t="s">
        <v>706</v>
      </c>
      <c r="G213" s="354" t="s">
        <v>707</v>
      </c>
      <c r="H213" s="2"/>
      <c r="I213" s="614"/>
    </row>
    <row r="214" spans="1:9" ht="15" hidden="1" customHeight="1" x14ac:dyDescent="0.25">
      <c r="A214" s="112" t="s">
        <v>731</v>
      </c>
      <c r="B214" s="8" t="s">
        <v>53</v>
      </c>
      <c r="C214" s="2" t="s">
        <v>8</v>
      </c>
      <c r="D214" s="8">
        <v>13</v>
      </c>
      <c r="E214" s="352" t="s">
        <v>235</v>
      </c>
      <c r="F214" s="353" t="s">
        <v>8</v>
      </c>
      <c r="G214" s="354" t="s">
        <v>707</v>
      </c>
      <c r="H214" s="2"/>
      <c r="I214" s="614"/>
    </row>
    <row r="215" spans="1:9" ht="15" hidden="1" customHeight="1" x14ac:dyDescent="0.25">
      <c r="A215" s="3" t="s">
        <v>96</v>
      </c>
      <c r="B215" s="561" t="s">
        <v>53</v>
      </c>
      <c r="C215" s="2" t="s">
        <v>8</v>
      </c>
      <c r="D215" s="8">
        <v>13</v>
      </c>
      <c r="E215" s="352" t="s">
        <v>235</v>
      </c>
      <c r="F215" s="353" t="s">
        <v>8</v>
      </c>
      <c r="G215" s="354" t="s">
        <v>732</v>
      </c>
      <c r="H215" s="2"/>
      <c r="I215" s="614"/>
    </row>
    <row r="216" spans="1:9" ht="15" hidden="1" customHeight="1" x14ac:dyDescent="0.25">
      <c r="A216" s="114" t="s">
        <v>97</v>
      </c>
      <c r="B216" s="443" t="s">
        <v>53</v>
      </c>
      <c r="C216" s="2" t="s">
        <v>8</v>
      </c>
      <c r="D216" s="8">
        <v>13</v>
      </c>
      <c r="E216" s="352" t="s">
        <v>235</v>
      </c>
      <c r="F216" s="353" t="s">
        <v>8</v>
      </c>
      <c r="G216" s="354" t="s">
        <v>732</v>
      </c>
      <c r="H216" s="2" t="s">
        <v>82</v>
      </c>
      <c r="I216" s="613"/>
    </row>
    <row r="217" spans="1:9" ht="15" hidden="1" customHeight="1" x14ac:dyDescent="0.25">
      <c r="A217" s="95" t="s">
        <v>22</v>
      </c>
      <c r="B217" s="39" t="s">
        <v>53</v>
      </c>
      <c r="C217" s="37" t="s">
        <v>8</v>
      </c>
      <c r="D217" s="39">
        <v>13</v>
      </c>
      <c r="E217" s="340" t="s">
        <v>214</v>
      </c>
      <c r="F217" s="341" t="s">
        <v>706</v>
      </c>
      <c r="G217" s="342" t="s">
        <v>707</v>
      </c>
      <c r="H217" s="37"/>
      <c r="I217" s="611"/>
    </row>
    <row r="218" spans="1:9" ht="17.25" hidden="1" customHeight="1" x14ac:dyDescent="0.25">
      <c r="A218" s="109" t="s">
        <v>98</v>
      </c>
      <c r="B218" s="561" t="s">
        <v>53</v>
      </c>
      <c r="C218" s="2" t="s">
        <v>8</v>
      </c>
      <c r="D218" s="561">
        <v>13</v>
      </c>
      <c r="E218" s="355" t="s">
        <v>215</v>
      </c>
      <c r="F218" s="356" t="s">
        <v>706</v>
      </c>
      <c r="G218" s="357" t="s">
        <v>707</v>
      </c>
      <c r="H218" s="2"/>
      <c r="I218" s="614"/>
    </row>
    <row r="219" spans="1:9" ht="17.25" hidden="1" customHeight="1" x14ac:dyDescent="0.25">
      <c r="A219" s="3" t="s">
        <v>116</v>
      </c>
      <c r="B219" s="561" t="s">
        <v>53</v>
      </c>
      <c r="C219" s="2" t="s">
        <v>8</v>
      </c>
      <c r="D219" s="561">
        <v>13</v>
      </c>
      <c r="E219" s="355" t="s">
        <v>215</v>
      </c>
      <c r="F219" s="356" t="s">
        <v>706</v>
      </c>
      <c r="G219" s="357" t="s">
        <v>737</v>
      </c>
      <c r="H219" s="2"/>
      <c r="I219" s="614"/>
    </row>
    <row r="220" spans="1:9" ht="15.75" hidden="1" customHeight="1" x14ac:dyDescent="0.25">
      <c r="A220" s="3" t="s">
        <v>16</v>
      </c>
      <c r="B220" s="561" t="s">
        <v>53</v>
      </c>
      <c r="C220" s="2" t="s">
        <v>8</v>
      </c>
      <c r="D220" s="561">
        <v>13</v>
      </c>
      <c r="E220" s="355" t="s">
        <v>215</v>
      </c>
      <c r="F220" s="356" t="s">
        <v>706</v>
      </c>
      <c r="G220" s="357" t="s">
        <v>737</v>
      </c>
      <c r="H220" s="2" t="s">
        <v>15</v>
      </c>
      <c r="I220" s="613"/>
    </row>
    <row r="221" spans="1:9" ht="15.75" hidden="1" customHeight="1" x14ac:dyDescent="0.25">
      <c r="A221" s="143" t="s">
        <v>35</v>
      </c>
      <c r="B221" s="22" t="s">
        <v>53</v>
      </c>
      <c r="C221" s="22">
        <v>10</v>
      </c>
      <c r="D221" s="22"/>
      <c r="E221" s="368"/>
      <c r="F221" s="369"/>
      <c r="G221" s="370"/>
      <c r="H221" s="18"/>
      <c r="I221" s="609"/>
    </row>
    <row r="222" spans="1:9" ht="15" hidden="1" customHeight="1" x14ac:dyDescent="0.25">
      <c r="A222" s="139" t="s">
        <v>36</v>
      </c>
      <c r="B222" s="32" t="s">
        <v>53</v>
      </c>
      <c r="C222" s="32">
        <v>10</v>
      </c>
      <c r="D222" s="28" t="s">
        <v>8</v>
      </c>
      <c r="E222" s="331"/>
      <c r="F222" s="332"/>
      <c r="G222" s="333"/>
      <c r="H222" s="28"/>
      <c r="I222" s="610"/>
    </row>
    <row r="223" spans="1:9" ht="15" hidden="1" customHeight="1" x14ac:dyDescent="0.25">
      <c r="A223" s="130" t="s">
        <v>127</v>
      </c>
      <c r="B223" s="39" t="s">
        <v>53</v>
      </c>
      <c r="C223" s="39">
        <v>10</v>
      </c>
      <c r="D223" s="37" t="s">
        <v>8</v>
      </c>
      <c r="E223" s="334" t="s">
        <v>201</v>
      </c>
      <c r="F223" s="335" t="s">
        <v>706</v>
      </c>
      <c r="G223" s="336" t="s">
        <v>707</v>
      </c>
      <c r="H223" s="37"/>
      <c r="I223" s="611"/>
    </row>
    <row r="224" spans="1:9" ht="15" hidden="1" customHeight="1" x14ac:dyDescent="0.25">
      <c r="A224" s="77" t="s">
        <v>178</v>
      </c>
      <c r="B224" s="561" t="s">
        <v>53</v>
      </c>
      <c r="C224" s="561">
        <v>10</v>
      </c>
      <c r="D224" s="2" t="s">
        <v>8</v>
      </c>
      <c r="E224" s="337" t="s">
        <v>203</v>
      </c>
      <c r="F224" s="338" t="s">
        <v>706</v>
      </c>
      <c r="G224" s="339" t="s">
        <v>707</v>
      </c>
      <c r="H224" s="2"/>
      <c r="I224" s="614"/>
    </row>
    <row r="225" spans="1:9" ht="15" hidden="1" customHeight="1" x14ac:dyDescent="0.25">
      <c r="A225" s="77" t="s">
        <v>813</v>
      </c>
      <c r="B225" s="561" t="s">
        <v>53</v>
      </c>
      <c r="C225" s="561">
        <v>10</v>
      </c>
      <c r="D225" s="2" t="s">
        <v>8</v>
      </c>
      <c r="E225" s="337" t="s">
        <v>203</v>
      </c>
      <c r="F225" s="338" t="s">
        <v>8</v>
      </c>
      <c r="G225" s="339" t="s">
        <v>707</v>
      </c>
      <c r="H225" s="2"/>
      <c r="I225" s="614"/>
    </row>
    <row r="226" spans="1:9" ht="17.25" hidden="1" customHeight="1" x14ac:dyDescent="0.25">
      <c r="A226" s="77" t="s">
        <v>179</v>
      </c>
      <c r="B226" s="561" t="s">
        <v>53</v>
      </c>
      <c r="C226" s="561">
        <v>10</v>
      </c>
      <c r="D226" s="2" t="s">
        <v>8</v>
      </c>
      <c r="E226" s="337" t="s">
        <v>203</v>
      </c>
      <c r="F226" s="338" t="s">
        <v>8</v>
      </c>
      <c r="G226" s="339" t="s">
        <v>814</v>
      </c>
      <c r="H226" s="2"/>
      <c r="I226" s="614"/>
    </row>
    <row r="227" spans="1:9" ht="15" hidden="1" customHeight="1" x14ac:dyDescent="0.25">
      <c r="A227" s="77" t="s">
        <v>38</v>
      </c>
      <c r="B227" s="561" t="s">
        <v>53</v>
      </c>
      <c r="C227" s="561">
        <v>10</v>
      </c>
      <c r="D227" s="2" t="s">
        <v>8</v>
      </c>
      <c r="E227" s="337" t="s">
        <v>203</v>
      </c>
      <c r="F227" s="338" t="s">
        <v>8</v>
      </c>
      <c r="G227" s="339" t="s">
        <v>814</v>
      </c>
      <c r="H227" s="2" t="s">
        <v>37</v>
      </c>
      <c r="I227" s="613"/>
    </row>
    <row r="228" spans="1:9" ht="15" hidden="1" customHeight="1" x14ac:dyDescent="0.25">
      <c r="A228" s="139" t="s">
        <v>39</v>
      </c>
      <c r="B228" s="32" t="s">
        <v>53</v>
      </c>
      <c r="C228" s="32">
        <v>10</v>
      </c>
      <c r="D228" s="28" t="s">
        <v>13</v>
      </c>
      <c r="E228" s="331"/>
      <c r="F228" s="332"/>
      <c r="G228" s="333"/>
      <c r="H228" s="28"/>
      <c r="I228" s="610"/>
    </row>
    <row r="229" spans="1:9" ht="15" hidden="1" customHeight="1" x14ac:dyDescent="0.25">
      <c r="A229" s="130" t="s">
        <v>127</v>
      </c>
      <c r="B229" s="39" t="s">
        <v>53</v>
      </c>
      <c r="C229" s="39">
        <v>10</v>
      </c>
      <c r="D229" s="37" t="s">
        <v>13</v>
      </c>
      <c r="E229" s="334" t="s">
        <v>201</v>
      </c>
      <c r="F229" s="335" t="s">
        <v>706</v>
      </c>
      <c r="G229" s="336" t="s">
        <v>707</v>
      </c>
      <c r="H229" s="37"/>
      <c r="I229" s="611"/>
    </row>
    <row r="230" spans="1:9" ht="15" hidden="1" customHeight="1" x14ac:dyDescent="0.25">
      <c r="A230" s="77" t="s">
        <v>178</v>
      </c>
      <c r="B230" s="561" t="s">
        <v>53</v>
      </c>
      <c r="C230" s="561">
        <v>10</v>
      </c>
      <c r="D230" s="2" t="s">
        <v>13</v>
      </c>
      <c r="E230" s="337" t="s">
        <v>203</v>
      </c>
      <c r="F230" s="338" t="s">
        <v>706</v>
      </c>
      <c r="G230" s="339" t="s">
        <v>707</v>
      </c>
      <c r="H230" s="2"/>
      <c r="I230" s="614"/>
    </row>
    <row r="231" spans="1:9" ht="15" hidden="1" customHeight="1" x14ac:dyDescent="0.25">
      <c r="A231" s="77" t="s">
        <v>813</v>
      </c>
      <c r="B231" s="561" t="s">
        <v>53</v>
      </c>
      <c r="C231" s="561">
        <v>10</v>
      </c>
      <c r="D231" s="2" t="s">
        <v>13</v>
      </c>
      <c r="E231" s="337" t="s">
        <v>203</v>
      </c>
      <c r="F231" s="338" t="s">
        <v>8</v>
      </c>
      <c r="G231" s="339" t="s">
        <v>707</v>
      </c>
      <c r="H231" s="2"/>
      <c r="I231" s="614"/>
    </row>
    <row r="232" spans="1:9" ht="15" hidden="1" customHeight="1" x14ac:dyDescent="0.25">
      <c r="A232" s="129" t="s">
        <v>102</v>
      </c>
      <c r="B232" s="561" t="s">
        <v>53</v>
      </c>
      <c r="C232" s="561">
        <v>10</v>
      </c>
      <c r="D232" s="2" t="s">
        <v>13</v>
      </c>
      <c r="E232" s="337" t="s">
        <v>203</v>
      </c>
      <c r="F232" s="338" t="s">
        <v>8</v>
      </c>
      <c r="G232" s="339" t="s">
        <v>818</v>
      </c>
      <c r="H232" s="2"/>
      <c r="I232" s="614"/>
    </row>
    <row r="233" spans="1:9" ht="15" hidden="1" customHeight="1" x14ac:dyDescent="0.25">
      <c r="A233" s="77" t="s">
        <v>38</v>
      </c>
      <c r="B233" s="561" t="s">
        <v>53</v>
      </c>
      <c r="C233" s="561">
        <v>10</v>
      </c>
      <c r="D233" s="2" t="s">
        <v>13</v>
      </c>
      <c r="E233" s="337" t="s">
        <v>203</v>
      </c>
      <c r="F233" s="338" t="s">
        <v>8</v>
      </c>
      <c r="G233" s="339" t="s">
        <v>818</v>
      </c>
      <c r="H233" s="2" t="s">
        <v>37</v>
      </c>
      <c r="I233" s="612"/>
    </row>
    <row r="234" spans="1:9" ht="15" hidden="1" customHeight="1" x14ac:dyDescent="0.25">
      <c r="A234" s="129" t="s">
        <v>103</v>
      </c>
      <c r="B234" s="561" t="s">
        <v>53</v>
      </c>
      <c r="C234" s="561">
        <v>10</v>
      </c>
      <c r="D234" s="2" t="s">
        <v>13</v>
      </c>
      <c r="E234" s="337" t="s">
        <v>203</v>
      </c>
      <c r="F234" s="338" t="s">
        <v>8</v>
      </c>
      <c r="G234" s="339" t="s">
        <v>819</v>
      </c>
      <c r="H234" s="2"/>
      <c r="I234" s="614"/>
    </row>
    <row r="235" spans="1:9" ht="15" hidden="1" customHeight="1" x14ac:dyDescent="0.25">
      <c r="A235" s="140" t="s">
        <v>89</v>
      </c>
      <c r="B235" s="444" t="s">
        <v>53</v>
      </c>
      <c r="C235" s="561">
        <v>10</v>
      </c>
      <c r="D235" s="2" t="s">
        <v>13</v>
      </c>
      <c r="E235" s="337" t="s">
        <v>203</v>
      </c>
      <c r="F235" s="338" t="s">
        <v>8</v>
      </c>
      <c r="G235" s="339" t="s">
        <v>819</v>
      </c>
      <c r="H235" s="2" t="s">
        <v>14</v>
      </c>
      <c r="I235" s="612"/>
    </row>
    <row r="236" spans="1:9" ht="15" hidden="1" customHeight="1" x14ac:dyDescent="0.25">
      <c r="A236" s="77" t="s">
        <v>38</v>
      </c>
      <c r="B236" s="561" t="s">
        <v>53</v>
      </c>
      <c r="C236" s="561">
        <v>10</v>
      </c>
      <c r="D236" s="2" t="s">
        <v>13</v>
      </c>
      <c r="E236" s="337" t="s">
        <v>203</v>
      </c>
      <c r="F236" s="338" t="s">
        <v>8</v>
      </c>
      <c r="G236" s="339" t="s">
        <v>819</v>
      </c>
      <c r="H236" s="2" t="s">
        <v>37</v>
      </c>
      <c r="I236" s="613"/>
    </row>
    <row r="237" spans="1:9" ht="15" hidden="1" customHeight="1" x14ac:dyDescent="0.25">
      <c r="A237" s="129" t="s">
        <v>104</v>
      </c>
      <c r="B237" s="561" t="s">
        <v>53</v>
      </c>
      <c r="C237" s="561">
        <v>10</v>
      </c>
      <c r="D237" s="2" t="s">
        <v>13</v>
      </c>
      <c r="E237" s="337" t="s">
        <v>203</v>
      </c>
      <c r="F237" s="338" t="s">
        <v>8</v>
      </c>
      <c r="G237" s="339" t="s">
        <v>820</v>
      </c>
      <c r="H237" s="2"/>
      <c r="I237" s="614"/>
    </row>
    <row r="238" spans="1:9" s="102" customFormat="1" ht="15" hidden="1" customHeight="1" x14ac:dyDescent="0.25">
      <c r="A238" s="140" t="s">
        <v>89</v>
      </c>
      <c r="B238" s="444" t="s">
        <v>53</v>
      </c>
      <c r="C238" s="561">
        <v>10</v>
      </c>
      <c r="D238" s="2" t="s">
        <v>13</v>
      </c>
      <c r="E238" s="337" t="s">
        <v>203</v>
      </c>
      <c r="F238" s="338" t="s">
        <v>8</v>
      </c>
      <c r="G238" s="339" t="s">
        <v>820</v>
      </c>
      <c r="H238" s="100" t="s">
        <v>14</v>
      </c>
      <c r="I238" s="618"/>
    </row>
    <row r="239" spans="1:9" ht="15" hidden="1" customHeight="1" x14ac:dyDescent="0.25">
      <c r="A239" s="77" t="s">
        <v>38</v>
      </c>
      <c r="B239" s="561" t="s">
        <v>53</v>
      </c>
      <c r="C239" s="561">
        <v>10</v>
      </c>
      <c r="D239" s="2" t="s">
        <v>13</v>
      </c>
      <c r="E239" s="337" t="s">
        <v>203</v>
      </c>
      <c r="F239" s="338" t="s">
        <v>8</v>
      </c>
      <c r="G239" s="339" t="s">
        <v>820</v>
      </c>
      <c r="H239" s="2" t="s">
        <v>37</v>
      </c>
      <c r="I239" s="612"/>
    </row>
    <row r="240" spans="1:9" ht="15" hidden="1" customHeight="1" x14ac:dyDescent="0.25">
      <c r="A240" s="141" t="s">
        <v>105</v>
      </c>
      <c r="B240" s="60" t="s">
        <v>53</v>
      </c>
      <c r="C240" s="561">
        <v>10</v>
      </c>
      <c r="D240" s="2" t="s">
        <v>13</v>
      </c>
      <c r="E240" s="337" t="s">
        <v>203</v>
      </c>
      <c r="F240" s="338" t="s">
        <v>8</v>
      </c>
      <c r="G240" s="339" t="s">
        <v>821</v>
      </c>
      <c r="H240" s="2"/>
      <c r="I240" s="614"/>
    </row>
    <row r="241" spans="1:9" ht="15" hidden="1" customHeight="1" x14ac:dyDescent="0.25">
      <c r="A241" s="140" t="s">
        <v>89</v>
      </c>
      <c r="B241" s="444" t="s">
        <v>53</v>
      </c>
      <c r="C241" s="561">
        <v>10</v>
      </c>
      <c r="D241" s="2" t="s">
        <v>13</v>
      </c>
      <c r="E241" s="337" t="s">
        <v>203</v>
      </c>
      <c r="F241" s="338" t="s">
        <v>8</v>
      </c>
      <c r="G241" s="339" t="s">
        <v>821</v>
      </c>
      <c r="H241" s="2" t="s">
        <v>14</v>
      </c>
      <c r="I241" s="612"/>
    </row>
    <row r="242" spans="1:9" ht="15" hidden="1" customHeight="1" x14ac:dyDescent="0.25">
      <c r="A242" s="77" t="s">
        <v>38</v>
      </c>
      <c r="B242" s="561" t="s">
        <v>53</v>
      </c>
      <c r="C242" s="561">
        <v>10</v>
      </c>
      <c r="D242" s="2" t="s">
        <v>13</v>
      </c>
      <c r="E242" s="337" t="s">
        <v>203</v>
      </c>
      <c r="F242" s="338" t="s">
        <v>8</v>
      </c>
      <c r="G242" s="339" t="s">
        <v>821</v>
      </c>
      <c r="H242" s="2" t="s">
        <v>37</v>
      </c>
      <c r="I242" s="613"/>
    </row>
    <row r="243" spans="1:9" ht="15" hidden="1" customHeight="1" x14ac:dyDescent="0.25">
      <c r="A243" s="129" t="s">
        <v>106</v>
      </c>
      <c r="B243" s="561" t="s">
        <v>53</v>
      </c>
      <c r="C243" s="561">
        <v>10</v>
      </c>
      <c r="D243" s="2" t="s">
        <v>13</v>
      </c>
      <c r="E243" s="337" t="s">
        <v>203</v>
      </c>
      <c r="F243" s="338" t="s">
        <v>8</v>
      </c>
      <c r="G243" s="339" t="s">
        <v>822</v>
      </c>
      <c r="H243" s="2"/>
      <c r="I243" s="614"/>
    </row>
    <row r="244" spans="1:9" ht="15" hidden="1" customHeight="1" x14ac:dyDescent="0.25">
      <c r="A244" s="140" t="s">
        <v>89</v>
      </c>
      <c r="B244" s="444" t="s">
        <v>53</v>
      </c>
      <c r="C244" s="561">
        <v>10</v>
      </c>
      <c r="D244" s="2" t="s">
        <v>13</v>
      </c>
      <c r="E244" s="337" t="s">
        <v>203</v>
      </c>
      <c r="F244" s="338" t="s">
        <v>8</v>
      </c>
      <c r="G244" s="339" t="s">
        <v>822</v>
      </c>
      <c r="H244" s="2" t="s">
        <v>14</v>
      </c>
      <c r="I244" s="612"/>
    </row>
    <row r="245" spans="1:9" ht="15" hidden="1" customHeight="1" x14ac:dyDescent="0.25">
      <c r="A245" s="77" t="s">
        <v>38</v>
      </c>
      <c r="B245" s="561" t="s">
        <v>53</v>
      </c>
      <c r="C245" s="561">
        <v>10</v>
      </c>
      <c r="D245" s="2" t="s">
        <v>13</v>
      </c>
      <c r="E245" s="337" t="s">
        <v>203</v>
      </c>
      <c r="F245" s="338" t="s">
        <v>8</v>
      </c>
      <c r="G245" s="339" t="s">
        <v>822</v>
      </c>
      <c r="H245" s="2" t="s">
        <v>37</v>
      </c>
      <c r="I245" s="612"/>
    </row>
    <row r="246" spans="1:9" s="12" customFormat="1" ht="15" hidden="1" customHeight="1" x14ac:dyDescent="0.25">
      <c r="A246" s="128" t="s">
        <v>76</v>
      </c>
      <c r="B246" s="32" t="s">
        <v>53</v>
      </c>
      <c r="C246" s="32">
        <v>10</v>
      </c>
      <c r="D246" s="31" t="s">
        <v>74</v>
      </c>
      <c r="E246" s="331"/>
      <c r="F246" s="332"/>
      <c r="G246" s="333"/>
      <c r="H246" s="63"/>
      <c r="I246" s="610"/>
    </row>
    <row r="247" spans="1:9" ht="15" hidden="1" customHeight="1" x14ac:dyDescent="0.25">
      <c r="A247" s="135" t="s">
        <v>142</v>
      </c>
      <c r="B247" s="445" t="s">
        <v>53</v>
      </c>
      <c r="C247" s="87">
        <v>10</v>
      </c>
      <c r="D247" s="88" t="s">
        <v>74</v>
      </c>
      <c r="E247" s="383" t="s">
        <v>201</v>
      </c>
      <c r="F247" s="384" t="s">
        <v>706</v>
      </c>
      <c r="G247" s="385" t="s">
        <v>707</v>
      </c>
      <c r="H247" s="40"/>
      <c r="I247" s="611"/>
    </row>
    <row r="248" spans="1:9" ht="15" hidden="1" customHeight="1" x14ac:dyDescent="0.25">
      <c r="A248" s="142" t="s">
        <v>141</v>
      </c>
      <c r="B248" s="8" t="s">
        <v>53</v>
      </c>
      <c r="C248" s="43">
        <v>10</v>
      </c>
      <c r="D248" s="44" t="s">
        <v>74</v>
      </c>
      <c r="E248" s="380" t="s">
        <v>235</v>
      </c>
      <c r="F248" s="381" t="s">
        <v>706</v>
      </c>
      <c r="G248" s="382" t="s">
        <v>707</v>
      </c>
      <c r="H248" s="392"/>
      <c r="I248" s="614"/>
    </row>
    <row r="249" spans="1:9" ht="15" hidden="1" customHeight="1" x14ac:dyDescent="0.25">
      <c r="A249" s="142" t="s">
        <v>731</v>
      </c>
      <c r="B249" s="8" t="s">
        <v>53</v>
      </c>
      <c r="C249" s="43">
        <v>10</v>
      </c>
      <c r="D249" s="44" t="s">
        <v>74</v>
      </c>
      <c r="E249" s="380" t="s">
        <v>235</v>
      </c>
      <c r="F249" s="381" t="s">
        <v>8</v>
      </c>
      <c r="G249" s="382" t="s">
        <v>707</v>
      </c>
      <c r="H249" s="392"/>
      <c r="I249" s="614"/>
    </row>
    <row r="250" spans="1:9" ht="15" hidden="1" customHeight="1" x14ac:dyDescent="0.25">
      <c r="A250" s="77" t="s">
        <v>107</v>
      </c>
      <c r="B250" s="561" t="s">
        <v>53</v>
      </c>
      <c r="C250" s="43">
        <v>10</v>
      </c>
      <c r="D250" s="44" t="s">
        <v>74</v>
      </c>
      <c r="E250" s="380" t="s">
        <v>235</v>
      </c>
      <c r="F250" s="381" t="s">
        <v>8</v>
      </c>
      <c r="G250" s="382" t="s">
        <v>827</v>
      </c>
      <c r="H250" s="392"/>
      <c r="I250" s="614"/>
    </row>
    <row r="251" spans="1:9" ht="15" hidden="1" customHeight="1" x14ac:dyDescent="0.25">
      <c r="A251" s="129" t="s">
        <v>88</v>
      </c>
      <c r="B251" s="561" t="s">
        <v>53</v>
      </c>
      <c r="C251" s="43">
        <v>10</v>
      </c>
      <c r="D251" s="44" t="s">
        <v>74</v>
      </c>
      <c r="E251" s="380" t="s">
        <v>235</v>
      </c>
      <c r="F251" s="381" t="s">
        <v>8</v>
      </c>
      <c r="G251" s="382" t="s">
        <v>827</v>
      </c>
      <c r="H251" s="2" t="s">
        <v>11</v>
      </c>
      <c r="I251" s="612"/>
    </row>
    <row r="252" spans="1:9" ht="15" hidden="1" customHeight="1" x14ac:dyDescent="0.25">
      <c r="A252" s="140" t="s">
        <v>89</v>
      </c>
      <c r="B252" s="444" t="s">
        <v>53</v>
      </c>
      <c r="C252" s="43">
        <v>10</v>
      </c>
      <c r="D252" s="44" t="s">
        <v>74</v>
      </c>
      <c r="E252" s="380" t="s">
        <v>235</v>
      </c>
      <c r="F252" s="381" t="s">
        <v>8</v>
      </c>
      <c r="G252" s="382" t="s">
        <v>827</v>
      </c>
      <c r="H252" s="2" t="s">
        <v>14</v>
      </c>
      <c r="I252" s="612"/>
    </row>
    <row r="253" spans="1:9" ht="15" hidden="1" customHeight="1" x14ac:dyDescent="0.25">
      <c r="A253" s="77" t="s">
        <v>16</v>
      </c>
      <c r="B253" s="561" t="s">
        <v>53</v>
      </c>
      <c r="C253" s="43">
        <v>10</v>
      </c>
      <c r="D253" s="44" t="s">
        <v>74</v>
      </c>
      <c r="E253" s="380" t="s">
        <v>235</v>
      </c>
      <c r="F253" s="381" t="s">
        <v>8</v>
      </c>
      <c r="G253" s="382" t="s">
        <v>827</v>
      </c>
      <c r="H253" s="2" t="s">
        <v>15</v>
      </c>
      <c r="I253" s="612"/>
    </row>
    <row r="254" spans="1:9" ht="15" hidden="1" customHeight="1" x14ac:dyDescent="0.25">
      <c r="A254" s="3" t="s">
        <v>87</v>
      </c>
      <c r="B254" s="444" t="s">
        <v>53</v>
      </c>
      <c r="C254" s="43">
        <v>10</v>
      </c>
      <c r="D254" s="44" t="s">
        <v>74</v>
      </c>
      <c r="E254" s="380" t="s">
        <v>235</v>
      </c>
      <c r="F254" s="381" t="s">
        <v>8</v>
      </c>
      <c r="G254" s="382" t="s">
        <v>711</v>
      </c>
      <c r="H254" s="2"/>
      <c r="I254" s="614"/>
    </row>
    <row r="255" spans="1:9" ht="15" hidden="1" customHeight="1" x14ac:dyDescent="0.25">
      <c r="A255" s="109" t="s">
        <v>88</v>
      </c>
      <c r="B255" s="444" t="s">
        <v>53</v>
      </c>
      <c r="C255" s="43">
        <v>10</v>
      </c>
      <c r="D255" s="44" t="s">
        <v>74</v>
      </c>
      <c r="E255" s="380" t="s">
        <v>235</v>
      </c>
      <c r="F255" s="381" t="s">
        <v>8</v>
      </c>
      <c r="G255" s="382" t="s">
        <v>711</v>
      </c>
      <c r="H255" s="2" t="s">
        <v>11</v>
      </c>
      <c r="I255" s="612"/>
    </row>
    <row r="256" spans="1:9" ht="15" hidden="1" customHeight="1" x14ac:dyDescent="0.25">
      <c r="A256" s="131" t="s">
        <v>128</v>
      </c>
      <c r="B256" s="64" t="s">
        <v>53</v>
      </c>
      <c r="C256" s="43">
        <v>10</v>
      </c>
      <c r="D256" s="44" t="s">
        <v>74</v>
      </c>
      <c r="E256" s="380" t="s">
        <v>234</v>
      </c>
      <c r="F256" s="381" t="s">
        <v>706</v>
      </c>
      <c r="G256" s="382" t="s">
        <v>707</v>
      </c>
      <c r="H256" s="2"/>
      <c r="I256" s="614"/>
    </row>
    <row r="257" spans="1:9" ht="15" hidden="1" customHeight="1" x14ac:dyDescent="0.25">
      <c r="A257" s="394" t="s">
        <v>714</v>
      </c>
      <c r="B257" s="64" t="s">
        <v>53</v>
      </c>
      <c r="C257" s="43">
        <v>10</v>
      </c>
      <c r="D257" s="44" t="s">
        <v>74</v>
      </c>
      <c r="E257" s="380" t="s">
        <v>234</v>
      </c>
      <c r="F257" s="381" t="s">
        <v>8</v>
      </c>
      <c r="G257" s="382" t="s">
        <v>707</v>
      </c>
      <c r="H257" s="2"/>
      <c r="I257" s="614"/>
    </row>
    <row r="258" spans="1:9" ht="15" hidden="1" customHeight="1" x14ac:dyDescent="0.25">
      <c r="A258" s="103" t="s">
        <v>117</v>
      </c>
      <c r="B258" s="64" t="s">
        <v>53</v>
      </c>
      <c r="C258" s="43">
        <v>10</v>
      </c>
      <c r="D258" s="44" t="s">
        <v>74</v>
      </c>
      <c r="E258" s="380" t="s">
        <v>234</v>
      </c>
      <c r="F258" s="381" t="s">
        <v>8</v>
      </c>
      <c r="G258" s="382" t="s">
        <v>716</v>
      </c>
      <c r="H258" s="2"/>
      <c r="I258" s="614"/>
    </row>
    <row r="259" spans="1:9" ht="15" hidden="1" customHeight="1" x14ac:dyDescent="0.25">
      <c r="A259" s="140" t="s">
        <v>89</v>
      </c>
      <c r="B259" s="444" t="s">
        <v>53</v>
      </c>
      <c r="C259" s="43">
        <v>10</v>
      </c>
      <c r="D259" s="44" t="s">
        <v>74</v>
      </c>
      <c r="E259" s="380" t="s">
        <v>234</v>
      </c>
      <c r="F259" s="381" t="s">
        <v>8</v>
      </c>
      <c r="G259" s="382" t="s">
        <v>716</v>
      </c>
      <c r="H259" s="2" t="s">
        <v>14</v>
      </c>
      <c r="I259" s="613"/>
    </row>
    <row r="260" spans="1:9" ht="15" hidden="1" customHeight="1" x14ac:dyDescent="0.25">
      <c r="A260" s="143" t="s">
        <v>44</v>
      </c>
      <c r="B260" s="22" t="s">
        <v>53</v>
      </c>
      <c r="C260" s="22">
        <v>14</v>
      </c>
      <c r="D260" s="22"/>
      <c r="E260" s="368"/>
      <c r="F260" s="369"/>
      <c r="G260" s="370"/>
      <c r="H260" s="18"/>
      <c r="I260" s="609"/>
    </row>
    <row r="261" spans="1:9" ht="15" hidden="1" customHeight="1" x14ac:dyDescent="0.25">
      <c r="A261" s="139" t="s">
        <v>45</v>
      </c>
      <c r="B261" s="32" t="s">
        <v>53</v>
      </c>
      <c r="C261" s="32">
        <v>14</v>
      </c>
      <c r="D261" s="28" t="s">
        <v>8</v>
      </c>
      <c r="E261" s="331"/>
      <c r="F261" s="332"/>
      <c r="G261" s="333"/>
      <c r="H261" s="28"/>
      <c r="I261" s="610"/>
    </row>
    <row r="262" spans="1:9" ht="15" hidden="1" customHeight="1" x14ac:dyDescent="0.25">
      <c r="A262" s="130" t="s">
        <v>139</v>
      </c>
      <c r="B262" s="39" t="s">
        <v>53</v>
      </c>
      <c r="C262" s="39">
        <v>14</v>
      </c>
      <c r="D262" s="37" t="s">
        <v>8</v>
      </c>
      <c r="E262" s="334" t="s">
        <v>232</v>
      </c>
      <c r="F262" s="335" t="s">
        <v>706</v>
      </c>
      <c r="G262" s="336" t="s">
        <v>707</v>
      </c>
      <c r="H262" s="37"/>
      <c r="I262" s="611"/>
    </row>
    <row r="263" spans="1:9" ht="15" hidden="1" customHeight="1" x14ac:dyDescent="0.25">
      <c r="A263" s="129" t="s">
        <v>187</v>
      </c>
      <c r="B263" s="561" t="s">
        <v>53</v>
      </c>
      <c r="C263" s="561">
        <v>14</v>
      </c>
      <c r="D263" s="2" t="s">
        <v>8</v>
      </c>
      <c r="E263" s="337" t="s">
        <v>236</v>
      </c>
      <c r="F263" s="338" t="s">
        <v>706</v>
      </c>
      <c r="G263" s="339" t="s">
        <v>707</v>
      </c>
      <c r="H263" s="2"/>
      <c r="I263" s="614"/>
    </row>
    <row r="264" spans="1:9" ht="34.5" hidden="1" customHeight="1" x14ac:dyDescent="0.25">
      <c r="A264" s="129" t="s">
        <v>832</v>
      </c>
      <c r="B264" s="561" t="s">
        <v>53</v>
      </c>
      <c r="C264" s="561">
        <v>14</v>
      </c>
      <c r="D264" s="2" t="s">
        <v>8</v>
      </c>
      <c r="E264" s="337" t="s">
        <v>236</v>
      </c>
      <c r="F264" s="338" t="s">
        <v>10</v>
      </c>
      <c r="G264" s="339" t="s">
        <v>707</v>
      </c>
      <c r="H264" s="2"/>
      <c r="I264" s="614"/>
    </row>
    <row r="265" spans="1:9" ht="15" hidden="1" customHeight="1" x14ac:dyDescent="0.25">
      <c r="A265" s="129" t="s">
        <v>834</v>
      </c>
      <c r="B265" s="561" t="s">
        <v>53</v>
      </c>
      <c r="C265" s="561">
        <v>14</v>
      </c>
      <c r="D265" s="2" t="s">
        <v>8</v>
      </c>
      <c r="E265" s="337" t="s">
        <v>236</v>
      </c>
      <c r="F265" s="338" t="s">
        <v>10</v>
      </c>
      <c r="G265" s="339" t="s">
        <v>833</v>
      </c>
      <c r="H265" s="2"/>
      <c r="I265" s="614"/>
    </row>
    <row r="266" spans="1:9" ht="15" hidden="1" customHeight="1" x14ac:dyDescent="0.25">
      <c r="A266" s="129" t="s">
        <v>19</v>
      </c>
      <c r="B266" s="561" t="s">
        <v>53</v>
      </c>
      <c r="C266" s="561">
        <v>14</v>
      </c>
      <c r="D266" s="2" t="s">
        <v>8</v>
      </c>
      <c r="E266" s="337" t="s">
        <v>236</v>
      </c>
      <c r="F266" s="338" t="s">
        <v>10</v>
      </c>
      <c r="G266" s="339" t="s">
        <v>833</v>
      </c>
      <c r="H266" s="2" t="s">
        <v>72</v>
      </c>
      <c r="I266" s="612"/>
    </row>
    <row r="267" spans="1:9" ht="15" hidden="1" customHeight="1" x14ac:dyDescent="0.25">
      <c r="A267" s="139" t="s">
        <v>195</v>
      </c>
      <c r="B267" s="32" t="s">
        <v>53</v>
      </c>
      <c r="C267" s="32">
        <v>14</v>
      </c>
      <c r="D267" s="28" t="s">
        <v>13</v>
      </c>
      <c r="E267" s="331"/>
      <c r="F267" s="332"/>
      <c r="G267" s="333"/>
      <c r="H267" s="29"/>
      <c r="I267" s="610"/>
    </row>
    <row r="268" spans="1:9" ht="15" hidden="1" customHeight="1" x14ac:dyDescent="0.25">
      <c r="A268" s="130" t="s">
        <v>139</v>
      </c>
      <c r="B268" s="39" t="s">
        <v>53</v>
      </c>
      <c r="C268" s="39">
        <v>14</v>
      </c>
      <c r="D268" s="37" t="s">
        <v>13</v>
      </c>
      <c r="E268" s="334" t="s">
        <v>232</v>
      </c>
      <c r="F268" s="335" t="s">
        <v>706</v>
      </c>
      <c r="G268" s="336" t="s">
        <v>707</v>
      </c>
      <c r="H268" s="37"/>
      <c r="I268" s="611"/>
    </row>
    <row r="269" spans="1:9" ht="15" hidden="1" customHeight="1" x14ac:dyDescent="0.25">
      <c r="A269" s="129" t="s">
        <v>187</v>
      </c>
      <c r="B269" s="561" t="s">
        <v>53</v>
      </c>
      <c r="C269" s="561">
        <v>14</v>
      </c>
      <c r="D269" s="2" t="s">
        <v>13</v>
      </c>
      <c r="E269" s="337" t="s">
        <v>236</v>
      </c>
      <c r="F269" s="338" t="s">
        <v>706</v>
      </c>
      <c r="G269" s="339" t="s">
        <v>707</v>
      </c>
      <c r="H269" s="92"/>
      <c r="I269" s="614"/>
    </row>
    <row r="270" spans="1:9" ht="34.5" hidden="1" customHeight="1" x14ac:dyDescent="0.25">
      <c r="A270" s="436" t="s">
        <v>832</v>
      </c>
      <c r="B270" s="446" t="s">
        <v>53</v>
      </c>
      <c r="C270" s="561">
        <v>14</v>
      </c>
      <c r="D270" s="2" t="s">
        <v>13</v>
      </c>
      <c r="E270" s="401" t="s">
        <v>236</v>
      </c>
      <c r="F270" s="402" t="s">
        <v>10</v>
      </c>
      <c r="G270" s="403" t="s">
        <v>707</v>
      </c>
      <c r="H270" s="92"/>
      <c r="I270" s="614"/>
    </row>
    <row r="271" spans="1:9" ht="15" hidden="1" customHeight="1" x14ac:dyDescent="0.25">
      <c r="A271" s="437" t="s">
        <v>836</v>
      </c>
      <c r="B271" s="446" t="s">
        <v>53</v>
      </c>
      <c r="C271" s="561">
        <v>14</v>
      </c>
      <c r="D271" s="2" t="s">
        <v>13</v>
      </c>
      <c r="E271" s="401" t="s">
        <v>236</v>
      </c>
      <c r="F271" s="402" t="s">
        <v>10</v>
      </c>
      <c r="G271" s="403" t="s">
        <v>835</v>
      </c>
      <c r="H271" s="92"/>
      <c r="I271" s="614"/>
    </row>
    <row r="272" spans="1:9" ht="15" hidden="1" customHeight="1" x14ac:dyDescent="0.25">
      <c r="A272" s="141" t="s">
        <v>19</v>
      </c>
      <c r="B272" s="60" t="s">
        <v>53</v>
      </c>
      <c r="C272" s="561">
        <v>14</v>
      </c>
      <c r="D272" s="2" t="s">
        <v>13</v>
      </c>
      <c r="E272" s="401" t="s">
        <v>236</v>
      </c>
      <c r="F272" s="402" t="s">
        <v>10</v>
      </c>
      <c r="G272" s="403" t="s">
        <v>835</v>
      </c>
      <c r="H272" s="2" t="s">
        <v>72</v>
      </c>
      <c r="I272" s="547"/>
    </row>
    <row r="273" spans="1:9" ht="18.75" hidden="1" customHeight="1" x14ac:dyDescent="0.25">
      <c r="A273" s="33" t="s">
        <v>50</v>
      </c>
      <c r="B273" s="34" t="s">
        <v>51</v>
      </c>
      <c r="C273" s="25"/>
      <c r="D273" s="158"/>
      <c r="E273" s="164"/>
      <c r="F273" s="323"/>
      <c r="G273" s="159"/>
      <c r="H273" s="35"/>
      <c r="I273" s="608"/>
    </row>
    <row r="274" spans="1:9" ht="18.75" hidden="1" customHeight="1" x14ac:dyDescent="0.25">
      <c r="A274" s="431" t="s">
        <v>7</v>
      </c>
      <c r="B274" s="466" t="s">
        <v>51</v>
      </c>
      <c r="C274" s="18" t="s">
        <v>8</v>
      </c>
      <c r="D274" s="18"/>
      <c r="E274" s="456"/>
      <c r="F274" s="457"/>
      <c r="G274" s="458"/>
      <c r="H274" s="18"/>
      <c r="I274" s="609"/>
    </row>
    <row r="275" spans="1:9" ht="15" hidden="1" customHeight="1" x14ac:dyDescent="0.25">
      <c r="A275" s="27" t="s">
        <v>12</v>
      </c>
      <c r="B275" s="32" t="s">
        <v>51</v>
      </c>
      <c r="C275" s="28" t="s">
        <v>8</v>
      </c>
      <c r="D275" s="28" t="s">
        <v>13</v>
      </c>
      <c r="E275" s="331"/>
      <c r="F275" s="332"/>
      <c r="G275" s="333"/>
      <c r="H275" s="29"/>
      <c r="I275" s="610"/>
    </row>
    <row r="276" spans="1:9" ht="15" hidden="1" customHeight="1" x14ac:dyDescent="0.25">
      <c r="A276" s="95" t="s">
        <v>120</v>
      </c>
      <c r="B276" s="39" t="s">
        <v>51</v>
      </c>
      <c r="C276" s="37" t="s">
        <v>8</v>
      </c>
      <c r="D276" s="37" t="s">
        <v>13</v>
      </c>
      <c r="E276" s="346" t="s">
        <v>709</v>
      </c>
      <c r="F276" s="347" t="s">
        <v>706</v>
      </c>
      <c r="G276" s="348" t="s">
        <v>707</v>
      </c>
      <c r="H276" s="37"/>
      <c r="I276" s="611"/>
    </row>
    <row r="277" spans="1:9" ht="15" hidden="1" customHeight="1" x14ac:dyDescent="0.25">
      <c r="A277" s="98" t="s">
        <v>121</v>
      </c>
      <c r="B277" s="64" t="s">
        <v>51</v>
      </c>
      <c r="C277" s="2" t="s">
        <v>8</v>
      </c>
      <c r="D277" s="2" t="s">
        <v>13</v>
      </c>
      <c r="E277" s="349" t="s">
        <v>710</v>
      </c>
      <c r="F277" s="350" t="s">
        <v>706</v>
      </c>
      <c r="G277" s="351" t="s">
        <v>707</v>
      </c>
      <c r="H277" s="53"/>
      <c r="I277" s="614"/>
    </row>
    <row r="278" spans="1:9" ht="15" hidden="1" customHeight="1" x14ac:dyDescent="0.25">
      <c r="A278" s="98" t="s">
        <v>713</v>
      </c>
      <c r="B278" s="64" t="s">
        <v>51</v>
      </c>
      <c r="C278" s="2" t="s">
        <v>8</v>
      </c>
      <c r="D278" s="2" t="s">
        <v>13</v>
      </c>
      <c r="E278" s="349" t="s">
        <v>710</v>
      </c>
      <c r="F278" s="350" t="s">
        <v>8</v>
      </c>
      <c r="G278" s="351" t="s">
        <v>707</v>
      </c>
      <c r="H278" s="53"/>
      <c r="I278" s="614"/>
    </row>
    <row r="279" spans="1:9" ht="16.5" hidden="1" customHeight="1" x14ac:dyDescent="0.25">
      <c r="A279" s="98" t="s">
        <v>122</v>
      </c>
      <c r="B279" s="64" t="s">
        <v>51</v>
      </c>
      <c r="C279" s="2" t="s">
        <v>8</v>
      </c>
      <c r="D279" s="2" t="s">
        <v>13</v>
      </c>
      <c r="E279" s="349" t="s">
        <v>710</v>
      </c>
      <c r="F279" s="350" t="s">
        <v>8</v>
      </c>
      <c r="G279" s="351" t="s">
        <v>712</v>
      </c>
      <c r="H279" s="53"/>
      <c r="I279" s="614"/>
    </row>
    <row r="280" spans="1:9" ht="17.25" hidden="1" customHeight="1" x14ac:dyDescent="0.25">
      <c r="A280" s="110" t="s">
        <v>89</v>
      </c>
      <c r="B280" s="443" t="s">
        <v>51</v>
      </c>
      <c r="C280" s="2" t="s">
        <v>8</v>
      </c>
      <c r="D280" s="2" t="s">
        <v>13</v>
      </c>
      <c r="E280" s="349" t="s">
        <v>710</v>
      </c>
      <c r="F280" s="350" t="s">
        <v>8</v>
      </c>
      <c r="G280" s="351" t="s">
        <v>712</v>
      </c>
      <c r="H280" s="2" t="s">
        <v>14</v>
      </c>
      <c r="I280" s="612"/>
    </row>
    <row r="281" spans="1:9" ht="15" hidden="1" customHeight="1" x14ac:dyDescent="0.25">
      <c r="A281" s="36" t="s">
        <v>123</v>
      </c>
      <c r="B281" s="39" t="s">
        <v>51</v>
      </c>
      <c r="C281" s="37" t="s">
        <v>8</v>
      </c>
      <c r="D281" s="37" t="s">
        <v>13</v>
      </c>
      <c r="E281" s="334" t="s">
        <v>237</v>
      </c>
      <c r="F281" s="335" t="s">
        <v>706</v>
      </c>
      <c r="G281" s="336" t="s">
        <v>707</v>
      </c>
      <c r="H281" s="37"/>
      <c r="I281" s="611"/>
    </row>
    <row r="282" spans="1:9" ht="15" hidden="1" customHeight="1" x14ac:dyDescent="0.25">
      <c r="A282" s="3" t="s">
        <v>124</v>
      </c>
      <c r="B282" s="561" t="s">
        <v>51</v>
      </c>
      <c r="C282" s="2" t="s">
        <v>8</v>
      </c>
      <c r="D282" s="2" t="s">
        <v>13</v>
      </c>
      <c r="E282" s="337" t="s">
        <v>238</v>
      </c>
      <c r="F282" s="338" t="s">
        <v>706</v>
      </c>
      <c r="G282" s="339" t="s">
        <v>707</v>
      </c>
      <c r="H282" s="2"/>
      <c r="I282" s="614"/>
    </row>
    <row r="283" spans="1:9" ht="15" hidden="1" customHeight="1" x14ac:dyDescent="0.25">
      <c r="A283" s="3" t="s">
        <v>87</v>
      </c>
      <c r="B283" s="561" t="s">
        <v>51</v>
      </c>
      <c r="C283" s="2" t="s">
        <v>8</v>
      </c>
      <c r="D283" s="2" t="s">
        <v>13</v>
      </c>
      <c r="E283" s="337" t="s">
        <v>238</v>
      </c>
      <c r="F283" s="338" t="s">
        <v>706</v>
      </c>
      <c r="G283" s="339" t="s">
        <v>711</v>
      </c>
      <c r="H283" s="2"/>
      <c r="I283" s="614"/>
    </row>
    <row r="284" spans="1:9" ht="15" hidden="1" customHeight="1" x14ac:dyDescent="0.25">
      <c r="A284" s="109" t="s">
        <v>88</v>
      </c>
      <c r="B284" s="561" t="s">
        <v>51</v>
      </c>
      <c r="C284" s="2" t="s">
        <v>8</v>
      </c>
      <c r="D284" s="2" t="s">
        <v>13</v>
      </c>
      <c r="E284" s="337" t="s">
        <v>238</v>
      </c>
      <c r="F284" s="338" t="s">
        <v>706</v>
      </c>
      <c r="G284" s="339" t="s">
        <v>711</v>
      </c>
      <c r="H284" s="2" t="s">
        <v>11</v>
      </c>
      <c r="I284" s="613"/>
    </row>
    <row r="285" spans="1:9" ht="15" hidden="1" customHeight="1" x14ac:dyDescent="0.25">
      <c r="A285" s="36" t="s">
        <v>125</v>
      </c>
      <c r="B285" s="39" t="s">
        <v>51</v>
      </c>
      <c r="C285" s="37" t="s">
        <v>8</v>
      </c>
      <c r="D285" s="37" t="s">
        <v>13</v>
      </c>
      <c r="E285" s="334" t="s">
        <v>239</v>
      </c>
      <c r="F285" s="335" t="s">
        <v>706</v>
      </c>
      <c r="G285" s="336" t="s">
        <v>707</v>
      </c>
      <c r="H285" s="37"/>
      <c r="I285" s="611"/>
    </row>
    <row r="286" spans="1:9" ht="15" hidden="1" customHeight="1" x14ac:dyDescent="0.25">
      <c r="A286" s="3" t="s">
        <v>126</v>
      </c>
      <c r="B286" s="561" t="s">
        <v>51</v>
      </c>
      <c r="C286" s="2" t="s">
        <v>8</v>
      </c>
      <c r="D286" s="2" t="s">
        <v>13</v>
      </c>
      <c r="E286" s="337" t="s">
        <v>240</v>
      </c>
      <c r="F286" s="338" t="s">
        <v>706</v>
      </c>
      <c r="G286" s="339" t="s">
        <v>707</v>
      </c>
      <c r="H286" s="2"/>
      <c r="I286" s="614"/>
    </row>
    <row r="287" spans="1:9" ht="15" hidden="1" customHeight="1" x14ac:dyDescent="0.25">
      <c r="A287" s="3" t="s">
        <v>87</v>
      </c>
      <c r="B287" s="561" t="s">
        <v>51</v>
      </c>
      <c r="C287" s="2" t="s">
        <v>8</v>
      </c>
      <c r="D287" s="2" t="s">
        <v>13</v>
      </c>
      <c r="E287" s="337" t="s">
        <v>240</v>
      </c>
      <c r="F287" s="338" t="s">
        <v>706</v>
      </c>
      <c r="G287" s="339" t="s">
        <v>711</v>
      </c>
      <c r="H287" s="2"/>
      <c r="I287" s="614"/>
    </row>
    <row r="288" spans="1:9" ht="15" hidden="1" customHeight="1" x14ac:dyDescent="0.25">
      <c r="A288" s="109" t="s">
        <v>88</v>
      </c>
      <c r="B288" s="561" t="s">
        <v>51</v>
      </c>
      <c r="C288" s="2" t="s">
        <v>8</v>
      </c>
      <c r="D288" s="2" t="s">
        <v>13</v>
      </c>
      <c r="E288" s="337" t="s">
        <v>240</v>
      </c>
      <c r="F288" s="338" t="s">
        <v>706</v>
      </c>
      <c r="G288" s="339" t="s">
        <v>711</v>
      </c>
      <c r="H288" s="2" t="s">
        <v>11</v>
      </c>
      <c r="I288" s="613"/>
    </row>
    <row r="289" spans="1:10" ht="15" hidden="1" customHeight="1" x14ac:dyDescent="0.25">
      <c r="A289" s="3" t="s">
        <v>16</v>
      </c>
      <c r="B289" s="561" t="s">
        <v>51</v>
      </c>
      <c r="C289" s="2" t="s">
        <v>8</v>
      </c>
      <c r="D289" s="2" t="s">
        <v>13</v>
      </c>
      <c r="E289" s="337" t="s">
        <v>240</v>
      </c>
      <c r="F289" s="338" t="s">
        <v>706</v>
      </c>
      <c r="G289" s="339" t="s">
        <v>711</v>
      </c>
      <c r="H289" s="2" t="s">
        <v>15</v>
      </c>
      <c r="I289" s="613"/>
    </row>
    <row r="290" spans="1:10" ht="30" hidden="1" customHeight="1" x14ac:dyDescent="0.25">
      <c r="A290" s="23" t="s">
        <v>48</v>
      </c>
      <c r="B290" s="24" t="s">
        <v>49</v>
      </c>
      <c r="C290" s="25"/>
      <c r="D290" s="157"/>
      <c r="E290" s="163"/>
      <c r="F290" s="322"/>
      <c r="G290" s="159"/>
      <c r="H290" s="35"/>
      <c r="I290" s="608"/>
      <c r="J290" s="525"/>
    </row>
    <row r="291" spans="1:10" ht="16.5" hidden="1" customHeight="1" x14ac:dyDescent="0.25">
      <c r="A291" s="430" t="s">
        <v>23</v>
      </c>
      <c r="B291" s="22" t="s">
        <v>49</v>
      </c>
      <c r="C291" s="18" t="s">
        <v>18</v>
      </c>
      <c r="D291" s="22"/>
      <c r="E291" s="450"/>
      <c r="F291" s="451"/>
      <c r="G291" s="452"/>
      <c r="H291" s="18"/>
      <c r="I291" s="609"/>
    </row>
    <row r="292" spans="1:10" ht="17.25" hidden="1" customHeight="1" x14ac:dyDescent="0.25">
      <c r="A292" s="124" t="s">
        <v>24</v>
      </c>
      <c r="B292" s="32" t="s">
        <v>49</v>
      </c>
      <c r="C292" s="28" t="s">
        <v>18</v>
      </c>
      <c r="D292" s="32">
        <v>12</v>
      </c>
      <c r="E292" s="126"/>
      <c r="F292" s="453"/>
      <c r="G292" s="454"/>
      <c r="H292" s="28"/>
      <c r="I292" s="610"/>
    </row>
    <row r="293" spans="1:10" ht="15" hidden="1" customHeight="1" x14ac:dyDescent="0.25">
      <c r="A293" s="36" t="s">
        <v>154</v>
      </c>
      <c r="B293" s="39" t="s">
        <v>49</v>
      </c>
      <c r="C293" s="37" t="s">
        <v>18</v>
      </c>
      <c r="D293" s="39">
        <v>12</v>
      </c>
      <c r="E293" s="340" t="s">
        <v>755</v>
      </c>
      <c r="F293" s="341" t="s">
        <v>706</v>
      </c>
      <c r="G293" s="342" t="s">
        <v>707</v>
      </c>
      <c r="H293" s="37"/>
      <c r="I293" s="611"/>
    </row>
    <row r="294" spans="1:10" ht="15" hidden="1" customHeight="1" x14ac:dyDescent="0.25">
      <c r="A294" s="396" t="s">
        <v>155</v>
      </c>
      <c r="B294" s="455" t="s">
        <v>49</v>
      </c>
      <c r="C294" s="5" t="s">
        <v>18</v>
      </c>
      <c r="D294" s="562">
        <v>12</v>
      </c>
      <c r="E294" s="355" t="s">
        <v>224</v>
      </c>
      <c r="F294" s="356" t="s">
        <v>706</v>
      </c>
      <c r="G294" s="357" t="s">
        <v>707</v>
      </c>
      <c r="H294" s="2"/>
      <c r="I294" s="614"/>
    </row>
    <row r="295" spans="1:10" ht="35.25" hidden="1" customHeight="1" x14ac:dyDescent="0.25">
      <c r="A295" s="115" t="s">
        <v>756</v>
      </c>
      <c r="B295" s="444" t="s">
        <v>49</v>
      </c>
      <c r="C295" s="5" t="s">
        <v>18</v>
      </c>
      <c r="D295" s="562">
        <v>12</v>
      </c>
      <c r="E295" s="355" t="s">
        <v>224</v>
      </c>
      <c r="F295" s="356" t="s">
        <v>8</v>
      </c>
      <c r="G295" s="357" t="s">
        <v>707</v>
      </c>
      <c r="H295" s="392"/>
      <c r="I295" s="614"/>
    </row>
    <row r="296" spans="1:10" ht="15.75" hidden="1" customHeight="1" x14ac:dyDescent="0.25">
      <c r="A296" s="77" t="s">
        <v>112</v>
      </c>
      <c r="B296" s="561" t="s">
        <v>49</v>
      </c>
      <c r="C296" s="5" t="s">
        <v>18</v>
      </c>
      <c r="D296" s="562">
        <v>12</v>
      </c>
      <c r="E296" s="355" t="s">
        <v>224</v>
      </c>
      <c r="F296" s="356" t="s">
        <v>8</v>
      </c>
      <c r="G296" s="357" t="s">
        <v>757</v>
      </c>
      <c r="H296" s="72"/>
      <c r="I296" s="614"/>
    </row>
    <row r="297" spans="1:10" ht="15.75" hidden="1" customHeight="1" x14ac:dyDescent="0.25">
      <c r="A297" s="140" t="s">
        <v>89</v>
      </c>
      <c r="B297" s="444" t="s">
        <v>49</v>
      </c>
      <c r="C297" s="5" t="s">
        <v>18</v>
      </c>
      <c r="D297" s="562">
        <v>12</v>
      </c>
      <c r="E297" s="355" t="s">
        <v>224</v>
      </c>
      <c r="F297" s="356" t="s">
        <v>8</v>
      </c>
      <c r="G297" s="357" t="s">
        <v>757</v>
      </c>
      <c r="H297" s="72" t="s">
        <v>14</v>
      </c>
      <c r="I297" s="612"/>
    </row>
    <row r="298" spans="1:10" ht="15" hidden="1" customHeight="1" x14ac:dyDescent="0.25">
      <c r="A298" s="430" t="s">
        <v>25</v>
      </c>
      <c r="B298" s="22" t="s">
        <v>49</v>
      </c>
      <c r="C298" s="18" t="s">
        <v>27</v>
      </c>
      <c r="D298" s="22"/>
      <c r="E298" s="450"/>
      <c r="F298" s="451"/>
      <c r="G298" s="452"/>
      <c r="H298" s="18"/>
      <c r="I298" s="609"/>
    </row>
    <row r="299" spans="1:10" ht="15" hidden="1" customHeight="1" x14ac:dyDescent="0.25">
      <c r="A299" s="124" t="s">
        <v>26</v>
      </c>
      <c r="B299" s="32" t="s">
        <v>49</v>
      </c>
      <c r="C299" s="28" t="s">
        <v>27</v>
      </c>
      <c r="D299" s="28" t="s">
        <v>8</v>
      </c>
      <c r="E299" s="386"/>
      <c r="F299" s="387"/>
      <c r="G299" s="388"/>
      <c r="H299" s="28"/>
      <c r="I299" s="610"/>
    </row>
    <row r="300" spans="1:10" ht="15" hidden="1" customHeight="1" x14ac:dyDescent="0.25">
      <c r="A300" s="36" t="s">
        <v>158</v>
      </c>
      <c r="B300" s="42" t="s">
        <v>49</v>
      </c>
      <c r="C300" s="38" t="s">
        <v>27</v>
      </c>
      <c r="D300" s="38" t="s">
        <v>8</v>
      </c>
      <c r="E300" s="334" t="s">
        <v>774</v>
      </c>
      <c r="F300" s="335" t="s">
        <v>706</v>
      </c>
      <c r="G300" s="336" t="s">
        <v>707</v>
      </c>
      <c r="H300" s="40"/>
      <c r="I300" s="611"/>
    </row>
    <row r="301" spans="1:10" ht="15" hidden="1" customHeight="1" x14ac:dyDescent="0.25">
      <c r="A301" s="3" t="s">
        <v>159</v>
      </c>
      <c r="B301" s="562" t="s">
        <v>49</v>
      </c>
      <c r="C301" s="5" t="s">
        <v>27</v>
      </c>
      <c r="D301" s="5" t="s">
        <v>8</v>
      </c>
      <c r="E301" s="337" t="s">
        <v>241</v>
      </c>
      <c r="F301" s="338" t="s">
        <v>706</v>
      </c>
      <c r="G301" s="339" t="s">
        <v>707</v>
      </c>
      <c r="H301" s="72"/>
      <c r="I301" s="614"/>
    </row>
    <row r="302" spans="1:10" ht="15" hidden="1" customHeight="1" x14ac:dyDescent="0.25">
      <c r="A302" s="3" t="s">
        <v>775</v>
      </c>
      <c r="B302" s="562" t="s">
        <v>49</v>
      </c>
      <c r="C302" s="5" t="s">
        <v>27</v>
      </c>
      <c r="D302" s="5" t="s">
        <v>8</v>
      </c>
      <c r="E302" s="337" t="s">
        <v>241</v>
      </c>
      <c r="F302" s="338" t="s">
        <v>8</v>
      </c>
      <c r="G302" s="339" t="s">
        <v>707</v>
      </c>
      <c r="H302" s="72"/>
      <c r="I302" s="614"/>
    </row>
    <row r="303" spans="1:10" ht="15" hidden="1" customHeight="1" x14ac:dyDescent="0.25">
      <c r="A303" s="3" t="s">
        <v>776</v>
      </c>
      <c r="B303" s="562" t="s">
        <v>49</v>
      </c>
      <c r="C303" s="5" t="s">
        <v>27</v>
      </c>
      <c r="D303" s="5" t="s">
        <v>8</v>
      </c>
      <c r="E303" s="337" t="s">
        <v>241</v>
      </c>
      <c r="F303" s="338" t="s">
        <v>8</v>
      </c>
      <c r="G303" s="339" t="s">
        <v>777</v>
      </c>
      <c r="H303" s="2"/>
      <c r="I303" s="614"/>
    </row>
    <row r="304" spans="1:10" ht="15" hidden="1" customHeight="1" x14ac:dyDescent="0.25">
      <c r="A304" s="129" t="s">
        <v>88</v>
      </c>
      <c r="B304" s="561" t="s">
        <v>49</v>
      </c>
      <c r="C304" s="5" t="s">
        <v>27</v>
      </c>
      <c r="D304" s="5" t="s">
        <v>8</v>
      </c>
      <c r="E304" s="337" t="s">
        <v>241</v>
      </c>
      <c r="F304" s="338" t="s">
        <v>8</v>
      </c>
      <c r="G304" s="339" t="s">
        <v>777</v>
      </c>
      <c r="H304" s="392" t="s">
        <v>11</v>
      </c>
      <c r="I304" s="612"/>
    </row>
    <row r="305" spans="1:9" ht="15" hidden="1" customHeight="1" x14ac:dyDescent="0.25">
      <c r="A305" s="140" t="s">
        <v>89</v>
      </c>
      <c r="B305" s="444" t="s">
        <v>49</v>
      </c>
      <c r="C305" s="5" t="s">
        <v>27</v>
      </c>
      <c r="D305" s="5" t="s">
        <v>8</v>
      </c>
      <c r="E305" s="337" t="s">
        <v>241</v>
      </c>
      <c r="F305" s="338" t="s">
        <v>8</v>
      </c>
      <c r="G305" s="339" t="s">
        <v>777</v>
      </c>
      <c r="H305" s="392" t="s">
        <v>14</v>
      </c>
      <c r="I305" s="612"/>
    </row>
    <row r="306" spans="1:9" ht="15" hidden="1" customHeight="1" x14ac:dyDescent="0.25">
      <c r="A306" s="3" t="s">
        <v>99</v>
      </c>
      <c r="B306" s="562" t="s">
        <v>49</v>
      </c>
      <c r="C306" s="5" t="s">
        <v>27</v>
      </c>
      <c r="D306" s="5" t="s">
        <v>8</v>
      </c>
      <c r="E306" s="337" t="s">
        <v>241</v>
      </c>
      <c r="F306" s="338" t="s">
        <v>8</v>
      </c>
      <c r="G306" s="339" t="s">
        <v>741</v>
      </c>
      <c r="H306" s="72"/>
      <c r="I306" s="614"/>
    </row>
    <row r="307" spans="1:9" ht="15" hidden="1" customHeight="1" x14ac:dyDescent="0.25">
      <c r="A307" s="129" t="s">
        <v>88</v>
      </c>
      <c r="B307" s="561" t="s">
        <v>49</v>
      </c>
      <c r="C307" s="5" t="s">
        <v>27</v>
      </c>
      <c r="D307" s="5" t="s">
        <v>8</v>
      </c>
      <c r="E307" s="337" t="s">
        <v>241</v>
      </c>
      <c r="F307" s="338" t="s">
        <v>8</v>
      </c>
      <c r="G307" s="339" t="s">
        <v>741</v>
      </c>
      <c r="H307" s="72" t="s">
        <v>11</v>
      </c>
      <c r="I307" s="612"/>
    </row>
    <row r="308" spans="1:9" ht="15" hidden="1" customHeight="1" x14ac:dyDescent="0.25">
      <c r="A308" s="140" t="s">
        <v>89</v>
      </c>
      <c r="B308" s="444" t="s">
        <v>49</v>
      </c>
      <c r="C308" s="5" t="s">
        <v>27</v>
      </c>
      <c r="D308" s="5" t="s">
        <v>8</v>
      </c>
      <c r="E308" s="337" t="s">
        <v>241</v>
      </c>
      <c r="F308" s="338" t="s">
        <v>8</v>
      </c>
      <c r="G308" s="339" t="s">
        <v>741</v>
      </c>
      <c r="H308" s="72" t="s">
        <v>14</v>
      </c>
      <c r="I308" s="612"/>
    </row>
    <row r="309" spans="1:9" ht="15" hidden="1" customHeight="1" x14ac:dyDescent="0.25">
      <c r="A309" s="3" t="s">
        <v>16</v>
      </c>
      <c r="B309" s="562" t="s">
        <v>49</v>
      </c>
      <c r="C309" s="5" t="s">
        <v>27</v>
      </c>
      <c r="D309" s="5" t="s">
        <v>8</v>
      </c>
      <c r="E309" s="337" t="s">
        <v>241</v>
      </c>
      <c r="F309" s="338" t="s">
        <v>8</v>
      </c>
      <c r="G309" s="339" t="s">
        <v>741</v>
      </c>
      <c r="H309" s="72" t="s">
        <v>15</v>
      </c>
      <c r="I309" s="612"/>
    </row>
    <row r="310" spans="1:9" ht="15" hidden="1" customHeight="1" x14ac:dyDescent="0.25">
      <c r="A310" s="95" t="s">
        <v>147</v>
      </c>
      <c r="B310" s="39" t="s">
        <v>49</v>
      </c>
      <c r="C310" s="37" t="s">
        <v>27</v>
      </c>
      <c r="D310" s="51" t="s">
        <v>8</v>
      </c>
      <c r="E310" s="346" t="s">
        <v>220</v>
      </c>
      <c r="F310" s="347" t="s">
        <v>706</v>
      </c>
      <c r="G310" s="348" t="s">
        <v>707</v>
      </c>
      <c r="H310" s="37"/>
      <c r="I310" s="611"/>
    </row>
    <row r="311" spans="1:9" ht="15" hidden="1" customHeight="1" x14ac:dyDescent="0.25">
      <c r="A311" s="98" t="s">
        <v>161</v>
      </c>
      <c r="B311" s="64" t="s">
        <v>49</v>
      </c>
      <c r="C311" s="2" t="s">
        <v>27</v>
      </c>
      <c r="D311" s="10" t="s">
        <v>8</v>
      </c>
      <c r="E311" s="374" t="s">
        <v>222</v>
      </c>
      <c r="F311" s="375" t="s">
        <v>706</v>
      </c>
      <c r="G311" s="376" t="s">
        <v>707</v>
      </c>
      <c r="H311" s="2"/>
      <c r="I311" s="614"/>
    </row>
    <row r="312" spans="1:9" ht="15" hidden="1" customHeight="1" x14ac:dyDescent="0.25">
      <c r="A312" s="98" t="s">
        <v>727</v>
      </c>
      <c r="B312" s="64" t="s">
        <v>49</v>
      </c>
      <c r="C312" s="2" t="s">
        <v>27</v>
      </c>
      <c r="D312" s="10" t="s">
        <v>8</v>
      </c>
      <c r="E312" s="374" t="s">
        <v>222</v>
      </c>
      <c r="F312" s="375" t="s">
        <v>8</v>
      </c>
      <c r="G312" s="376" t="s">
        <v>707</v>
      </c>
      <c r="H312" s="2"/>
      <c r="I312" s="614"/>
    </row>
    <row r="313" spans="1:9" ht="18" hidden="1" customHeight="1" x14ac:dyDescent="0.25">
      <c r="A313" s="3" t="s">
        <v>114</v>
      </c>
      <c r="B313" s="561" t="s">
        <v>49</v>
      </c>
      <c r="C313" s="2" t="s">
        <v>27</v>
      </c>
      <c r="D313" s="10" t="s">
        <v>8</v>
      </c>
      <c r="E313" s="374" t="s">
        <v>222</v>
      </c>
      <c r="F313" s="375" t="s">
        <v>8</v>
      </c>
      <c r="G313" s="376" t="s">
        <v>728</v>
      </c>
      <c r="H313" s="2"/>
      <c r="I313" s="614"/>
    </row>
    <row r="314" spans="1:9" ht="18.75" hidden="1" customHeight="1" x14ac:dyDescent="0.25">
      <c r="A314" s="114" t="s">
        <v>89</v>
      </c>
      <c r="B314" s="443" t="s">
        <v>49</v>
      </c>
      <c r="C314" s="2" t="s">
        <v>27</v>
      </c>
      <c r="D314" s="10" t="s">
        <v>8</v>
      </c>
      <c r="E314" s="374" t="s">
        <v>222</v>
      </c>
      <c r="F314" s="375" t="s">
        <v>8</v>
      </c>
      <c r="G314" s="376" t="s">
        <v>728</v>
      </c>
      <c r="H314" s="2" t="s">
        <v>14</v>
      </c>
      <c r="I314" s="613"/>
    </row>
    <row r="315" spans="1:9" ht="15" hidden="1" customHeight="1" x14ac:dyDescent="0.25">
      <c r="A315" s="124" t="s">
        <v>28</v>
      </c>
      <c r="B315" s="32" t="s">
        <v>49</v>
      </c>
      <c r="C315" s="28" t="s">
        <v>27</v>
      </c>
      <c r="D315" s="28" t="s">
        <v>10</v>
      </c>
      <c r="E315" s="386"/>
      <c r="F315" s="387"/>
      <c r="G315" s="388"/>
      <c r="H315" s="28"/>
      <c r="I315" s="610"/>
    </row>
    <row r="316" spans="1:9" ht="15" hidden="1" customHeight="1" x14ac:dyDescent="0.25">
      <c r="A316" s="36" t="s">
        <v>158</v>
      </c>
      <c r="B316" s="39" t="s">
        <v>49</v>
      </c>
      <c r="C316" s="37" t="s">
        <v>27</v>
      </c>
      <c r="D316" s="37" t="s">
        <v>10</v>
      </c>
      <c r="E316" s="334" t="s">
        <v>774</v>
      </c>
      <c r="F316" s="335" t="s">
        <v>706</v>
      </c>
      <c r="G316" s="336" t="s">
        <v>707</v>
      </c>
      <c r="H316" s="37"/>
      <c r="I316" s="611"/>
    </row>
    <row r="317" spans="1:9" ht="15" hidden="1" customHeight="1" x14ac:dyDescent="0.25">
      <c r="A317" s="77" t="s">
        <v>159</v>
      </c>
      <c r="B317" s="561" t="s">
        <v>49</v>
      </c>
      <c r="C317" s="2" t="s">
        <v>27</v>
      </c>
      <c r="D317" s="2" t="s">
        <v>10</v>
      </c>
      <c r="E317" s="337" t="s">
        <v>241</v>
      </c>
      <c r="F317" s="338" t="s">
        <v>706</v>
      </c>
      <c r="G317" s="339" t="s">
        <v>707</v>
      </c>
      <c r="H317" s="2"/>
      <c r="I317" s="614"/>
    </row>
    <row r="318" spans="1:9" ht="15" hidden="1" customHeight="1" x14ac:dyDescent="0.25">
      <c r="A318" s="433" t="s">
        <v>788</v>
      </c>
      <c r="B318" s="561" t="s">
        <v>49</v>
      </c>
      <c r="C318" s="2" t="s">
        <v>27</v>
      </c>
      <c r="D318" s="2" t="s">
        <v>10</v>
      </c>
      <c r="E318" s="337" t="s">
        <v>241</v>
      </c>
      <c r="F318" s="338" t="s">
        <v>10</v>
      </c>
      <c r="G318" s="339" t="s">
        <v>707</v>
      </c>
      <c r="H318" s="2"/>
      <c r="I318" s="614"/>
    </row>
    <row r="319" spans="1:9" ht="15" hidden="1" customHeight="1" x14ac:dyDescent="0.25">
      <c r="A319" s="61" t="s">
        <v>162</v>
      </c>
      <c r="B319" s="561" t="s">
        <v>49</v>
      </c>
      <c r="C319" s="2" t="s">
        <v>27</v>
      </c>
      <c r="D319" s="2" t="s">
        <v>10</v>
      </c>
      <c r="E319" s="337" t="s">
        <v>241</v>
      </c>
      <c r="F319" s="338" t="s">
        <v>10</v>
      </c>
      <c r="G319" s="339" t="s">
        <v>778</v>
      </c>
      <c r="H319" s="2"/>
      <c r="I319" s="614"/>
    </row>
    <row r="320" spans="1:9" ht="15" hidden="1" customHeight="1" x14ac:dyDescent="0.25">
      <c r="A320" s="129" t="s">
        <v>88</v>
      </c>
      <c r="B320" s="561" t="s">
        <v>49</v>
      </c>
      <c r="C320" s="2" t="s">
        <v>27</v>
      </c>
      <c r="D320" s="2" t="s">
        <v>10</v>
      </c>
      <c r="E320" s="337" t="s">
        <v>241</v>
      </c>
      <c r="F320" s="338" t="s">
        <v>10</v>
      </c>
      <c r="G320" s="339" t="s">
        <v>778</v>
      </c>
      <c r="H320" s="2" t="s">
        <v>11</v>
      </c>
      <c r="I320" s="612"/>
    </row>
    <row r="321" spans="1:9" ht="15" hidden="1" customHeight="1" x14ac:dyDescent="0.25">
      <c r="A321" s="140" t="s">
        <v>89</v>
      </c>
      <c r="B321" s="444" t="s">
        <v>49</v>
      </c>
      <c r="C321" s="2" t="s">
        <v>27</v>
      </c>
      <c r="D321" s="2" t="s">
        <v>10</v>
      </c>
      <c r="E321" s="337" t="s">
        <v>241</v>
      </c>
      <c r="F321" s="338" t="s">
        <v>10</v>
      </c>
      <c r="G321" s="339" t="s">
        <v>778</v>
      </c>
      <c r="H321" s="2" t="s">
        <v>14</v>
      </c>
      <c r="I321" s="612"/>
    </row>
    <row r="322" spans="1:9" ht="15" hidden="1" customHeight="1" x14ac:dyDescent="0.25">
      <c r="A322" s="399" t="s">
        <v>781</v>
      </c>
      <c r="B322" s="444" t="s">
        <v>49</v>
      </c>
      <c r="C322" s="2" t="s">
        <v>27</v>
      </c>
      <c r="D322" s="2" t="s">
        <v>10</v>
      </c>
      <c r="E322" s="337" t="s">
        <v>241</v>
      </c>
      <c r="F322" s="338" t="s">
        <v>10</v>
      </c>
      <c r="G322" s="339" t="s">
        <v>782</v>
      </c>
      <c r="H322" s="2"/>
      <c r="I322" s="614"/>
    </row>
    <row r="323" spans="1:9" ht="15" hidden="1" customHeight="1" x14ac:dyDescent="0.25">
      <c r="A323" s="129" t="s">
        <v>88</v>
      </c>
      <c r="B323" s="561" t="s">
        <v>49</v>
      </c>
      <c r="C323" s="2" t="s">
        <v>27</v>
      </c>
      <c r="D323" s="2" t="s">
        <v>10</v>
      </c>
      <c r="E323" s="337" t="s">
        <v>241</v>
      </c>
      <c r="F323" s="338" t="s">
        <v>10</v>
      </c>
      <c r="G323" s="339" t="s">
        <v>782</v>
      </c>
      <c r="H323" s="2" t="s">
        <v>11</v>
      </c>
      <c r="I323" s="612"/>
    </row>
    <row r="324" spans="1:9" ht="15" hidden="1" customHeight="1" x14ac:dyDescent="0.25">
      <c r="A324" s="77" t="s">
        <v>38</v>
      </c>
      <c r="B324" s="561" t="s">
        <v>49</v>
      </c>
      <c r="C324" s="2" t="s">
        <v>27</v>
      </c>
      <c r="D324" s="2" t="s">
        <v>10</v>
      </c>
      <c r="E324" s="337" t="s">
        <v>241</v>
      </c>
      <c r="F324" s="338" t="s">
        <v>10</v>
      </c>
      <c r="G324" s="339" t="s">
        <v>782</v>
      </c>
      <c r="H324" s="392" t="s">
        <v>37</v>
      </c>
      <c r="I324" s="612"/>
    </row>
    <row r="325" spans="1:9" ht="15" hidden="1" customHeight="1" x14ac:dyDescent="0.25">
      <c r="A325" s="77" t="s">
        <v>848</v>
      </c>
      <c r="B325" s="561" t="s">
        <v>49</v>
      </c>
      <c r="C325" s="2" t="s">
        <v>27</v>
      </c>
      <c r="D325" s="2" t="s">
        <v>10</v>
      </c>
      <c r="E325" s="337" t="s">
        <v>241</v>
      </c>
      <c r="F325" s="338" t="s">
        <v>10</v>
      </c>
      <c r="G325" s="339" t="s">
        <v>779</v>
      </c>
      <c r="H325" s="2"/>
      <c r="I325" s="614"/>
    </row>
    <row r="326" spans="1:9" ht="15" hidden="1" customHeight="1" x14ac:dyDescent="0.25">
      <c r="A326" s="434" t="s">
        <v>89</v>
      </c>
      <c r="B326" s="444" t="s">
        <v>49</v>
      </c>
      <c r="C326" s="72" t="s">
        <v>27</v>
      </c>
      <c r="D326" s="53" t="s">
        <v>10</v>
      </c>
      <c r="E326" s="377" t="s">
        <v>241</v>
      </c>
      <c r="F326" s="378" t="s">
        <v>10</v>
      </c>
      <c r="G326" s="379" t="s">
        <v>779</v>
      </c>
      <c r="H326" s="53" t="s">
        <v>14</v>
      </c>
      <c r="I326" s="612"/>
    </row>
    <row r="327" spans="1:9" ht="15" hidden="1" customHeight="1" x14ac:dyDescent="0.25">
      <c r="A327" s="399" t="s">
        <v>783</v>
      </c>
      <c r="B327" s="444" t="s">
        <v>49</v>
      </c>
      <c r="C327" s="53" t="s">
        <v>27</v>
      </c>
      <c r="D327" s="53" t="s">
        <v>10</v>
      </c>
      <c r="E327" s="377" t="s">
        <v>241</v>
      </c>
      <c r="F327" s="378" t="s">
        <v>10</v>
      </c>
      <c r="G327" s="379" t="s">
        <v>784</v>
      </c>
      <c r="H327" s="53"/>
      <c r="I327" s="614"/>
    </row>
    <row r="328" spans="1:9" ht="15" hidden="1" customHeight="1" x14ac:dyDescent="0.25">
      <c r="A328" s="434" t="s">
        <v>89</v>
      </c>
      <c r="B328" s="444" t="s">
        <v>49</v>
      </c>
      <c r="C328" s="72" t="s">
        <v>27</v>
      </c>
      <c r="D328" s="53" t="s">
        <v>10</v>
      </c>
      <c r="E328" s="377" t="s">
        <v>241</v>
      </c>
      <c r="F328" s="378" t="s">
        <v>10</v>
      </c>
      <c r="G328" s="379" t="s">
        <v>784</v>
      </c>
      <c r="H328" s="53" t="s">
        <v>14</v>
      </c>
      <c r="I328" s="612"/>
    </row>
    <row r="329" spans="1:9" ht="15" hidden="1" customHeight="1" x14ac:dyDescent="0.25">
      <c r="A329" s="116" t="s">
        <v>484</v>
      </c>
      <c r="B329" s="561" t="s">
        <v>49</v>
      </c>
      <c r="C329" s="5" t="s">
        <v>27</v>
      </c>
      <c r="D329" s="5" t="s">
        <v>10</v>
      </c>
      <c r="E329" s="337" t="s">
        <v>241</v>
      </c>
      <c r="F329" s="338" t="s">
        <v>10</v>
      </c>
      <c r="G329" s="339" t="s">
        <v>780</v>
      </c>
      <c r="H329" s="2"/>
      <c r="I329" s="614"/>
    </row>
    <row r="330" spans="1:9" ht="15" hidden="1" customHeight="1" x14ac:dyDescent="0.25">
      <c r="A330" s="129" t="s">
        <v>88</v>
      </c>
      <c r="B330" s="561" t="s">
        <v>49</v>
      </c>
      <c r="C330" s="5" t="s">
        <v>27</v>
      </c>
      <c r="D330" s="5" t="s">
        <v>10</v>
      </c>
      <c r="E330" s="337" t="s">
        <v>241</v>
      </c>
      <c r="F330" s="338" t="s">
        <v>10</v>
      </c>
      <c r="G330" s="339" t="s">
        <v>780</v>
      </c>
      <c r="H330" s="2" t="s">
        <v>11</v>
      </c>
      <c r="I330" s="612"/>
    </row>
    <row r="331" spans="1:9" ht="15" hidden="1" customHeight="1" x14ac:dyDescent="0.25">
      <c r="A331" s="77" t="s">
        <v>99</v>
      </c>
      <c r="B331" s="561" t="s">
        <v>49</v>
      </c>
      <c r="C331" s="5" t="s">
        <v>27</v>
      </c>
      <c r="D331" s="5" t="s">
        <v>10</v>
      </c>
      <c r="E331" s="337" t="s">
        <v>241</v>
      </c>
      <c r="F331" s="338" t="s">
        <v>10</v>
      </c>
      <c r="G331" s="339" t="s">
        <v>741</v>
      </c>
      <c r="H331" s="2"/>
      <c r="I331" s="614"/>
    </row>
    <row r="332" spans="1:9" ht="15" hidden="1" customHeight="1" x14ac:dyDescent="0.25">
      <c r="A332" s="129" t="s">
        <v>88</v>
      </c>
      <c r="B332" s="561" t="s">
        <v>49</v>
      </c>
      <c r="C332" s="5" t="s">
        <v>27</v>
      </c>
      <c r="D332" s="5" t="s">
        <v>10</v>
      </c>
      <c r="E332" s="337" t="s">
        <v>241</v>
      </c>
      <c r="F332" s="338" t="s">
        <v>10</v>
      </c>
      <c r="G332" s="339" t="s">
        <v>741</v>
      </c>
      <c r="H332" s="2" t="s">
        <v>11</v>
      </c>
      <c r="I332" s="613"/>
    </row>
    <row r="333" spans="1:9" ht="15" hidden="1" customHeight="1" x14ac:dyDescent="0.25">
      <c r="A333" s="140" t="s">
        <v>89</v>
      </c>
      <c r="B333" s="444" t="s">
        <v>49</v>
      </c>
      <c r="C333" s="5" t="s">
        <v>27</v>
      </c>
      <c r="D333" s="5" t="s">
        <v>10</v>
      </c>
      <c r="E333" s="337" t="s">
        <v>241</v>
      </c>
      <c r="F333" s="338" t="s">
        <v>10</v>
      </c>
      <c r="G333" s="339" t="s">
        <v>741</v>
      </c>
      <c r="H333" s="2" t="s">
        <v>14</v>
      </c>
      <c r="I333" s="613"/>
    </row>
    <row r="334" spans="1:9" ht="15" hidden="1" customHeight="1" x14ac:dyDescent="0.25">
      <c r="A334" s="77" t="s">
        <v>16</v>
      </c>
      <c r="B334" s="561" t="s">
        <v>49</v>
      </c>
      <c r="C334" s="53" t="s">
        <v>27</v>
      </c>
      <c r="D334" s="53" t="s">
        <v>10</v>
      </c>
      <c r="E334" s="377" t="s">
        <v>241</v>
      </c>
      <c r="F334" s="378" t="s">
        <v>10</v>
      </c>
      <c r="G334" s="379" t="s">
        <v>741</v>
      </c>
      <c r="H334" s="53" t="s">
        <v>15</v>
      </c>
      <c r="I334" s="613"/>
    </row>
    <row r="335" spans="1:9" s="46" customFormat="1" ht="48.75" hidden="1" customHeight="1" x14ac:dyDescent="0.25">
      <c r="A335" s="77" t="s">
        <v>163</v>
      </c>
      <c r="B335" s="561" t="s">
        <v>49</v>
      </c>
      <c r="C335" s="53" t="s">
        <v>27</v>
      </c>
      <c r="D335" s="53" t="s">
        <v>10</v>
      </c>
      <c r="E335" s="377" t="s">
        <v>242</v>
      </c>
      <c r="F335" s="378" t="s">
        <v>706</v>
      </c>
      <c r="G335" s="379" t="s">
        <v>707</v>
      </c>
      <c r="H335" s="53"/>
      <c r="I335" s="614"/>
    </row>
    <row r="336" spans="1:9" s="46" customFormat="1" ht="15" hidden="1" customHeight="1" x14ac:dyDescent="0.25">
      <c r="A336" s="77" t="s">
        <v>792</v>
      </c>
      <c r="B336" s="561" t="s">
        <v>49</v>
      </c>
      <c r="C336" s="53" t="s">
        <v>27</v>
      </c>
      <c r="D336" s="53" t="s">
        <v>10</v>
      </c>
      <c r="E336" s="377" t="s">
        <v>242</v>
      </c>
      <c r="F336" s="378" t="s">
        <v>8</v>
      </c>
      <c r="G336" s="379" t="s">
        <v>707</v>
      </c>
      <c r="H336" s="53"/>
      <c r="I336" s="614"/>
    </row>
    <row r="337" spans="1:9" s="46" customFormat="1" ht="15" hidden="1" customHeight="1" x14ac:dyDescent="0.25">
      <c r="A337" s="77" t="s">
        <v>99</v>
      </c>
      <c r="B337" s="561" t="s">
        <v>49</v>
      </c>
      <c r="C337" s="53" t="s">
        <v>27</v>
      </c>
      <c r="D337" s="53" t="s">
        <v>10</v>
      </c>
      <c r="E337" s="377" t="s">
        <v>242</v>
      </c>
      <c r="F337" s="378" t="s">
        <v>8</v>
      </c>
      <c r="G337" s="379" t="s">
        <v>741</v>
      </c>
      <c r="H337" s="53"/>
      <c r="I337" s="614"/>
    </row>
    <row r="338" spans="1:9" s="46" customFormat="1" ht="15" hidden="1" customHeight="1" x14ac:dyDescent="0.25">
      <c r="A338" s="129" t="s">
        <v>88</v>
      </c>
      <c r="B338" s="561" t="s">
        <v>49</v>
      </c>
      <c r="C338" s="53" t="s">
        <v>27</v>
      </c>
      <c r="D338" s="53" t="s">
        <v>10</v>
      </c>
      <c r="E338" s="377" t="s">
        <v>242</v>
      </c>
      <c r="F338" s="378" t="s">
        <v>8</v>
      </c>
      <c r="G338" s="379" t="s">
        <v>741</v>
      </c>
      <c r="H338" s="53" t="s">
        <v>11</v>
      </c>
      <c r="I338" s="612"/>
    </row>
    <row r="339" spans="1:9" s="46" customFormat="1" ht="15" hidden="1" customHeight="1" x14ac:dyDescent="0.25">
      <c r="A339" s="140" t="s">
        <v>89</v>
      </c>
      <c r="B339" s="444" t="s">
        <v>49</v>
      </c>
      <c r="C339" s="53" t="s">
        <v>27</v>
      </c>
      <c r="D339" s="53" t="s">
        <v>10</v>
      </c>
      <c r="E339" s="380" t="s">
        <v>242</v>
      </c>
      <c r="F339" s="381" t="s">
        <v>8</v>
      </c>
      <c r="G339" s="382" t="s">
        <v>741</v>
      </c>
      <c r="H339" s="2" t="s">
        <v>14</v>
      </c>
      <c r="I339" s="613"/>
    </row>
    <row r="340" spans="1:9" s="46" customFormat="1" ht="15" hidden="1" customHeight="1" x14ac:dyDescent="0.25">
      <c r="A340" s="77" t="s">
        <v>16</v>
      </c>
      <c r="B340" s="561" t="s">
        <v>49</v>
      </c>
      <c r="C340" s="53" t="s">
        <v>27</v>
      </c>
      <c r="D340" s="53" t="s">
        <v>10</v>
      </c>
      <c r="E340" s="380" t="s">
        <v>242</v>
      </c>
      <c r="F340" s="381" t="s">
        <v>8</v>
      </c>
      <c r="G340" s="382" t="s">
        <v>741</v>
      </c>
      <c r="H340" s="2" t="s">
        <v>15</v>
      </c>
      <c r="I340" s="613"/>
    </row>
    <row r="341" spans="1:9" ht="15" hidden="1" customHeight="1" x14ac:dyDescent="0.25">
      <c r="A341" s="131" t="s">
        <v>164</v>
      </c>
      <c r="B341" s="64" t="s">
        <v>49</v>
      </c>
      <c r="C341" s="53" t="s">
        <v>27</v>
      </c>
      <c r="D341" s="53" t="s">
        <v>10</v>
      </c>
      <c r="E341" s="377" t="s">
        <v>243</v>
      </c>
      <c r="F341" s="378" t="s">
        <v>706</v>
      </c>
      <c r="G341" s="379" t="s">
        <v>707</v>
      </c>
      <c r="H341" s="53"/>
      <c r="I341" s="614"/>
    </row>
    <row r="342" spans="1:9" ht="15" hidden="1" customHeight="1" x14ac:dyDescent="0.25">
      <c r="A342" s="394" t="s">
        <v>785</v>
      </c>
      <c r="B342" s="64" t="s">
        <v>49</v>
      </c>
      <c r="C342" s="53" t="s">
        <v>27</v>
      </c>
      <c r="D342" s="53" t="s">
        <v>10</v>
      </c>
      <c r="E342" s="377" t="s">
        <v>243</v>
      </c>
      <c r="F342" s="378" t="s">
        <v>8</v>
      </c>
      <c r="G342" s="379" t="s">
        <v>707</v>
      </c>
      <c r="H342" s="53"/>
      <c r="I342" s="614"/>
    </row>
    <row r="343" spans="1:9" ht="15" hidden="1" customHeight="1" x14ac:dyDescent="0.25">
      <c r="A343" s="103" t="s">
        <v>786</v>
      </c>
      <c r="B343" s="64" t="s">
        <v>49</v>
      </c>
      <c r="C343" s="53" t="s">
        <v>27</v>
      </c>
      <c r="D343" s="53" t="s">
        <v>10</v>
      </c>
      <c r="E343" s="377" t="s">
        <v>243</v>
      </c>
      <c r="F343" s="378" t="s">
        <v>8</v>
      </c>
      <c r="G343" s="379" t="s">
        <v>787</v>
      </c>
      <c r="H343" s="53"/>
      <c r="I343" s="614"/>
    </row>
    <row r="344" spans="1:9" ht="15" hidden="1" customHeight="1" x14ac:dyDescent="0.25">
      <c r="A344" s="140" t="s">
        <v>89</v>
      </c>
      <c r="B344" s="444" t="s">
        <v>49</v>
      </c>
      <c r="C344" s="2" t="s">
        <v>27</v>
      </c>
      <c r="D344" s="2" t="s">
        <v>10</v>
      </c>
      <c r="E344" s="337" t="s">
        <v>243</v>
      </c>
      <c r="F344" s="338" t="s">
        <v>8</v>
      </c>
      <c r="G344" s="339" t="s">
        <v>787</v>
      </c>
      <c r="H344" s="2" t="s">
        <v>14</v>
      </c>
      <c r="I344" s="612"/>
    </row>
    <row r="345" spans="1:9" s="82" customFormat="1" ht="15" hidden="1" customHeight="1" x14ac:dyDescent="0.25">
      <c r="A345" s="130" t="s">
        <v>129</v>
      </c>
      <c r="B345" s="39" t="s">
        <v>49</v>
      </c>
      <c r="C345" s="37" t="s">
        <v>27</v>
      </c>
      <c r="D345" s="37" t="s">
        <v>10</v>
      </c>
      <c r="E345" s="334" t="s">
        <v>722</v>
      </c>
      <c r="F345" s="335" t="s">
        <v>706</v>
      </c>
      <c r="G345" s="336" t="s">
        <v>707</v>
      </c>
      <c r="H345" s="37"/>
      <c r="I345" s="611"/>
    </row>
    <row r="346" spans="1:9" s="82" customFormat="1" ht="15" hidden="1" customHeight="1" x14ac:dyDescent="0.25">
      <c r="A346" s="131" t="s">
        <v>165</v>
      </c>
      <c r="B346" s="64" t="s">
        <v>49</v>
      </c>
      <c r="C346" s="44" t="s">
        <v>27</v>
      </c>
      <c r="D346" s="44" t="s">
        <v>10</v>
      </c>
      <c r="E346" s="380" t="s">
        <v>244</v>
      </c>
      <c r="F346" s="381" t="s">
        <v>706</v>
      </c>
      <c r="G346" s="382" t="s">
        <v>707</v>
      </c>
      <c r="H346" s="91"/>
      <c r="I346" s="619"/>
    </row>
    <row r="347" spans="1:9" s="82" customFormat="1" ht="15" hidden="1" customHeight="1" x14ac:dyDescent="0.25">
      <c r="A347" s="131" t="s">
        <v>789</v>
      </c>
      <c r="B347" s="64" t="s">
        <v>49</v>
      </c>
      <c r="C347" s="44" t="s">
        <v>27</v>
      </c>
      <c r="D347" s="44" t="s">
        <v>10</v>
      </c>
      <c r="E347" s="380" t="s">
        <v>244</v>
      </c>
      <c r="F347" s="381" t="s">
        <v>8</v>
      </c>
      <c r="G347" s="382" t="s">
        <v>707</v>
      </c>
      <c r="H347" s="91"/>
      <c r="I347" s="619"/>
    </row>
    <row r="348" spans="1:9" s="46" customFormat="1" ht="15" hidden="1" customHeight="1" x14ac:dyDescent="0.25">
      <c r="A348" s="132" t="s">
        <v>166</v>
      </c>
      <c r="B348" s="448" t="s">
        <v>49</v>
      </c>
      <c r="C348" s="44" t="s">
        <v>27</v>
      </c>
      <c r="D348" s="44" t="s">
        <v>10</v>
      </c>
      <c r="E348" s="380" t="s">
        <v>244</v>
      </c>
      <c r="F348" s="381" t="s">
        <v>8</v>
      </c>
      <c r="G348" s="382" t="s">
        <v>790</v>
      </c>
      <c r="H348" s="91"/>
      <c r="I348" s="619"/>
    </row>
    <row r="349" spans="1:9" s="46" customFormat="1" ht="15" hidden="1" customHeight="1" x14ac:dyDescent="0.25">
      <c r="A349" s="133" t="s">
        <v>89</v>
      </c>
      <c r="B349" s="449" t="s">
        <v>49</v>
      </c>
      <c r="C349" s="44" t="s">
        <v>27</v>
      </c>
      <c r="D349" s="44" t="s">
        <v>10</v>
      </c>
      <c r="E349" s="380" t="s">
        <v>244</v>
      </c>
      <c r="F349" s="381" t="s">
        <v>8</v>
      </c>
      <c r="G349" s="382" t="s">
        <v>790</v>
      </c>
      <c r="H349" s="91" t="s">
        <v>14</v>
      </c>
      <c r="I349" s="620"/>
    </row>
    <row r="350" spans="1:9" s="46" customFormat="1" ht="15" hidden="1" customHeight="1" x14ac:dyDescent="0.25">
      <c r="A350" s="130" t="s">
        <v>147</v>
      </c>
      <c r="B350" s="39" t="s">
        <v>49</v>
      </c>
      <c r="C350" s="37" t="s">
        <v>27</v>
      </c>
      <c r="D350" s="51" t="s">
        <v>10</v>
      </c>
      <c r="E350" s="346" t="s">
        <v>220</v>
      </c>
      <c r="F350" s="347" t="s">
        <v>706</v>
      </c>
      <c r="G350" s="348" t="s">
        <v>707</v>
      </c>
      <c r="H350" s="37"/>
      <c r="I350" s="611"/>
    </row>
    <row r="351" spans="1:9" s="46" customFormat="1" ht="15" hidden="1" customHeight="1" x14ac:dyDescent="0.25">
      <c r="A351" s="131" t="s">
        <v>161</v>
      </c>
      <c r="B351" s="64" t="s">
        <v>49</v>
      </c>
      <c r="C351" s="2" t="s">
        <v>27</v>
      </c>
      <c r="D351" s="44" t="s">
        <v>10</v>
      </c>
      <c r="E351" s="380" t="s">
        <v>222</v>
      </c>
      <c r="F351" s="381" t="s">
        <v>706</v>
      </c>
      <c r="G351" s="382" t="s">
        <v>707</v>
      </c>
      <c r="H351" s="2"/>
      <c r="I351" s="614"/>
    </row>
    <row r="352" spans="1:9" s="46" customFormat="1" ht="15" hidden="1" customHeight="1" x14ac:dyDescent="0.25">
      <c r="A352" s="131" t="s">
        <v>727</v>
      </c>
      <c r="B352" s="64" t="s">
        <v>49</v>
      </c>
      <c r="C352" s="2" t="s">
        <v>27</v>
      </c>
      <c r="D352" s="44" t="s">
        <v>10</v>
      </c>
      <c r="E352" s="380" t="s">
        <v>222</v>
      </c>
      <c r="F352" s="381" t="s">
        <v>8</v>
      </c>
      <c r="G352" s="382" t="s">
        <v>707</v>
      </c>
      <c r="H352" s="2"/>
      <c r="I352" s="614"/>
    </row>
    <row r="353" spans="1:9" s="46" customFormat="1" ht="15" hidden="1" customHeight="1" x14ac:dyDescent="0.25">
      <c r="A353" s="77" t="s">
        <v>114</v>
      </c>
      <c r="B353" s="561" t="s">
        <v>49</v>
      </c>
      <c r="C353" s="2" t="s">
        <v>27</v>
      </c>
      <c r="D353" s="44" t="s">
        <v>10</v>
      </c>
      <c r="E353" s="380" t="s">
        <v>222</v>
      </c>
      <c r="F353" s="381" t="s">
        <v>8</v>
      </c>
      <c r="G353" s="382" t="s">
        <v>728</v>
      </c>
      <c r="H353" s="2"/>
      <c r="I353" s="614"/>
    </row>
    <row r="354" spans="1:9" s="46" customFormat="1" ht="15" hidden="1" customHeight="1" x14ac:dyDescent="0.25">
      <c r="A354" s="140" t="s">
        <v>89</v>
      </c>
      <c r="B354" s="444" t="s">
        <v>49</v>
      </c>
      <c r="C354" s="2" t="s">
        <v>27</v>
      </c>
      <c r="D354" s="44" t="s">
        <v>10</v>
      </c>
      <c r="E354" s="380" t="s">
        <v>222</v>
      </c>
      <c r="F354" s="381" t="s">
        <v>8</v>
      </c>
      <c r="G354" s="382" t="s">
        <v>728</v>
      </c>
      <c r="H354" s="2" t="s">
        <v>14</v>
      </c>
      <c r="I354" s="613"/>
    </row>
    <row r="355" spans="1:9" ht="15" hidden="1" customHeight="1" x14ac:dyDescent="0.25">
      <c r="A355" s="139" t="s">
        <v>847</v>
      </c>
      <c r="B355" s="32" t="s">
        <v>49</v>
      </c>
      <c r="C355" s="28" t="s">
        <v>27</v>
      </c>
      <c r="D355" s="28" t="s">
        <v>27</v>
      </c>
      <c r="E355" s="386"/>
      <c r="F355" s="387"/>
      <c r="G355" s="388"/>
      <c r="H355" s="28"/>
      <c r="I355" s="610"/>
    </row>
    <row r="356" spans="1:9" ht="15" hidden="1" customHeight="1" x14ac:dyDescent="0.25">
      <c r="A356" s="130" t="s">
        <v>169</v>
      </c>
      <c r="B356" s="39" t="s">
        <v>49</v>
      </c>
      <c r="C356" s="37" t="s">
        <v>27</v>
      </c>
      <c r="D356" s="37" t="s">
        <v>27</v>
      </c>
      <c r="E356" s="334" t="s">
        <v>793</v>
      </c>
      <c r="F356" s="335" t="s">
        <v>706</v>
      </c>
      <c r="G356" s="336" t="s">
        <v>707</v>
      </c>
      <c r="H356" s="37"/>
      <c r="I356" s="611"/>
    </row>
    <row r="357" spans="1:9" ht="15" hidden="1" customHeight="1" x14ac:dyDescent="0.25">
      <c r="A357" s="131" t="s">
        <v>171</v>
      </c>
      <c r="B357" s="64" t="s">
        <v>49</v>
      </c>
      <c r="C357" s="53" t="s">
        <v>27</v>
      </c>
      <c r="D357" s="53" t="s">
        <v>27</v>
      </c>
      <c r="E357" s="377" t="s">
        <v>245</v>
      </c>
      <c r="F357" s="378" t="s">
        <v>706</v>
      </c>
      <c r="G357" s="379" t="s">
        <v>707</v>
      </c>
      <c r="H357" s="53"/>
      <c r="I357" s="614"/>
    </row>
    <row r="358" spans="1:9" ht="15" hidden="1" customHeight="1" x14ac:dyDescent="0.25">
      <c r="A358" s="131" t="s">
        <v>796</v>
      </c>
      <c r="B358" s="64" t="s">
        <v>49</v>
      </c>
      <c r="C358" s="53" t="s">
        <v>27</v>
      </c>
      <c r="D358" s="53" t="s">
        <v>27</v>
      </c>
      <c r="E358" s="377" t="s">
        <v>245</v>
      </c>
      <c r="F358" s="378" t="s">
        <v>8</v>
      </c>
      <c r="G358" s="379" t="s">
        <v>707</v>
      </c>
      <c r="H358" s="53"/>
      <c r="I358" s="614"/>
    </row>
    <row r="359" spans="1:9" ht="15" hidden="1" customHeight="1" x14ac:dyDescent="0.25">
      <c r="A359" s="129" t="s">
        <v>797</v>
      </c>
      <c r="B359" s="561" t="s">
        <v>49</v>
      </c>
      <c r="C359" s="2" t="s">
        <v>27</v>
      </c>
      <c r="D359" s="2" t="s">
        <v>27</v>
      </c>
      <c r="E359" s="377" t="s">
        <v>245</v>
      </c>
      <c r="F359" s="338" t="s">
        <v>8</v>
      </c>
      <c r="G359" s="339" t="s">
        <v>798</v>
      </c>
      <c r="H359" s="2"/>
      <c r="I359" s="614"/>
    </row>
    <row r="360" spans="1:9" ht="15" hidden="1" customHeight="1" x14ac:dyDescent="0.25">
      <c r="A360" s="140" t="s">
        <v>89</v>
      </c>
      <c r="B360" s="444" t="s">
        <v>49</v>
      </c>
      <c r="C360" s="2" t="s">
        <v>27</v>
      </c>
      <c r="D360" s="2" t="s">
        <v>27</v>
      </c>
      <c r="E360" s="377" t="s">
        <v>245</v>
      </c>
      <c r="F360" s="338" t="s">
        <v>8</v>
      </c>
      <c r="G360" s="339" t="s">
        <v>798</v>
      </c>
      <c r="H360" s="2" t="s">
        <v>14</v>
      </c>
      <c r="I360" s="612"/>
    </row>
    <row r="361" spans="1:9" ht="15" hidden="1" customHeight="1" x14ac:dyDescent="0.25">
      <c r="A361" s="139" t="s">
        <v>29</v>
      </c>
      <c r="B361" s="32" t="s">
        <v>49</v>
      </c>
      <c r="C361" s="28" t="s">
        <v>27</v>
      </c>
      <c r="D361" s="28" t="s">
        <v>30</v>
      </c>
      <c r="E361" s="386"/>
      <c r="F361" s="387"/>
      <c r="G361" s="388"/>
      <c r="H361" s="28"/>
      <c r="I361" s="610"/>
    </row>
    <row r="362" spans="1:9" s="82" customFormat="1" ht="15" hidden="1" customHeight="1" x14ac:dyDescent="0.25">
      <c r="A362" s="130" t="s">
        <v>127</v>
      </c>
      <c r="B362" s="39" t="s">
        <v>49</v>
      </c>
      <c r="C362" s="37" t="s">
        <v>27</v>
      </c>
      <c r="D362" s="37" t="s">
        <v>30</v>
      </c>
      <c r="E362" s="334" t="s">
        <v>201</v>
      </c>
      <c r="F362" s="335" t="s">
        <v>706</v>
      </c>
      <c r="G362" s="336" t="s">
        <v>707</v>
      </c>
      <c r="H362" s="37"/>
      <c r="I362" s="611"/>
    </row>
    <row r="363" spans="1:9" s="46" customFormat="1" ht="15" hidden="1" customHeight="1" x14ac:dyDescent="0.25">
      <c r="A363" s="132" t="s">
        <v>128</v>
      </c>
      <c r="B363" s="448" t="s">
        <v>49</v>
      </c>
      <c r="C363" s="90" t="s">
        <v>27</v>
      </c>
      <c r="D363" s="44" t="s">
        <v>30</v>
      </c>
      <c r="E363" s="380" t="s">
        <v>234</v>
      </c>
      <c r="F363" s="381" t="s">
        <v>706</v>
      </c>
      <c r="G363" s="382" t="s">
        <v>707</v>
      </c>
      <c r="H363" s="91"/>
      <c r="I363" s="619"/>
    </row>
    <row r="364" spans="1:9" s="46" customFormat="1" ht="15" hidden="1" customHeight="1" x14ac:dyDescent="0.25">
      <c r="A364" s="435" t="s">
        <v>714</v>
      </c>
      <c r="B364" s="448" t="s">
        <v>49</v>
      </c>
      <c r="C364" s="90" t="s">
        <v>27</v>
      </c>
      <c r="D364" s="44" t="s">
        <v>30</v>
      </c>
      <c r="E364" s="380" t="s">
        <v>234</v>
      </c>
      <c r="F364" s="381" t="s">
        <v>8</v>
      </c>
      <c r="G364" s="382" t="s">
        <v>707</v>
      </c>
      <c r="H364" s="91"/>
      <c r="I364" s="619"/>
    </row>
    <row r="365" spans="1:9" s="46" customFormat="1" ht="15" hidden="1" customHeight="1" x14ac:dyDescent="0.25">
      <c r="A365" s="103" t="s">
        <v>117</v>
      </c>
      <c r="B365" s="64" t="s">
        <v>49</v>
      </c>
      <c r="C365" s="90" t="s">
        <v>27</v>
      </c>
      <c r="D365" s="44" t="s">
        <v>30</v>
      </c>
      <c r="E365" s="380" t="s">
        <v>234</v>
      </c>
      <c r="F365" s="381" t="s">
        <v>8</v>
      </c>
      <c r="G365" s="382" t="s">
        <v>716</v>
      </c>
      <c r="H365" s="2"/>
      <c r="I365" s="614"/>
    </row>
    <row r="366" spans="1:9" s="46" customFormat="1" ht="15" hidden="1" customHeight="1" x14ac:dyDescent="0.25">
      <c r="A366" s="133" t="s">
        <v>89</v>
      </c>
      <c r="B366" s="449" t="s">
        <v>49</v>
      </c>
      <c r="C366" s="90" t="s">
        <v>27</v>
      </c>
      <c r="D366" s="44" t="s">
        <v>30</v>
      </c>
      <c r="E366" s="380" t="s">
        <v>234</v>
      </c>
      <c r="F366" s="381" t="s">
        <v>8</v>
      </c>
      <c r="G366" s="382" t="s">
        <v>716</v>
      </c>
      <c r="H366" s="91" t="s">
        <v>14</v>
      </c>
      <c r="I366" s="620"/>
    </row>
    <row r="367" spans="1:9" ht="15" hidden="1" customHeight="1" x14ac:dyDescent="0.25">
      <c r="A367" s="127" t="s">
        <v>158</v>
      </c>
      <c r="B367" s="39" t="s">
        <v>49</v>
      </c>
      <c r="C367" s="37" t="s">
        <v>27</v>
      </c>
      <c r="D367" s="37" t="s">
        <v>30</v>
      </c>
      <c r="E367" s="334" t="s">
        <v>774</v>
      </c>
      <c r="F367" s="335" t="s">
        <v>706</v>
      </c>
      <c r="G367" s="336" t="s">
        <v>707</v>
      </c>
      <c r="H367" s="37"/>
      <c r="I367" s="611"/>
    </row>
    <row r="368" spans="1:9" ht="15" hidden="1" customHeight="1" x14ac:dyDescent="0.25">
      <c r="A368" s="77" t="s">
        <v>172</v>
      </c>
      <c r="B368" s="561" t="s">
        <v>49</v>
      </c>
      <c r="C368" s="2" t="s">
        <v>27</v>
      </c>
      <c r="D368" s="2" t="s">
        <v>30</v>
      </c>
      <c r="E368" s="337" t="s">
        <v>246</v>
      </c>
      <c r="F368" s="338" t="s">
        <v>706</v>
      </c>
      <c r="G368" s="339" t="s">
        <v>707</v>
      </c>
      <c r="H368" s="2"/>
      <c r="I368" s="614"/>
    </row>
    <row r="369" spans="1:9" ht="15" hidden="1" customHeight="1" x14ac:dyDescent="0.25">
      <c r="A369" s="77" t="s">
        <v>799</v>
      </c>
      <c r="B369" s="561" t="s">
        <v>49</v>
      </c>
      <c r="C369" s="2" t="s">
        <v>27</v>
      </c>
      <c r="D369" s="2" t="s">
        <v>30</v>
      </c>
      <c r="E369" s="337" t="s">
        <v>246</v>
      </c>
      <c r="F369" s="338" t="s">
        <v>8</v>
      </c>
      <c r="G369" s="339" t="s">
        <v>707</v>
      </c>
      <c r="H369" s="2"/>
      <c r="I369" s="614"/>
    </row>
    <row r="370" spans="1:9" ht="15" hidden="1" customHeight="1" x14ac:dyDescent="0.25">
      <c r="A370" s="77" t="s">
        <v>173</v>
      </c>
      <c r="B370" s="561" t="s">
        <v>49</v>
      </c>
      <c r="C370" s="2" t="s">
        <v>27</v>
      </c>
      <c r="D370" s="2" t="s">
        <v>30</v>
      </c>
      <c r="E370" s="337" t="s">
        <v>246</v>
      </c>
      <c r="F370" s="338" t="s">
        <v>8</v>
      </c>
      <c r="G370" s="339" t="s">
        <v>800</v>
      </c>
      <c r="H370" s="2"/>
      <c r="I370" s="614"/>
    </row>
    <row r="371" spans="1:9" ht="15" hidden="1" customHeight="1" x14ac:dyDescent="0.25">
      <c r="A371" s="129" t="s">
        <v>88</v>
      </c>
      <c r="B371" s="561" t="s">
        <v>49</v>
      </c>
      <c r="C371" s="2" t="s">
        <v>27</v>
      </c>
      <c r="D371" s="2" t="s">
        <v>30</v>
      </c>
      <c r="E371" s="337" t="s">
        <v>246</v>
      </c>
      <c r="F371" s="338" t="s">
        <v>8</v>
      </c>
      <c r="G371" s="339" t="s">
        <v>800</v>
      </c>
      <c r="H371" s="2" t="s">
        <v>11</v>
      </c>
      <c r="I371" s="612"/>
    </row>
    <row r="372" spans="1:9" ht="15" hidden="1" customHeight="1" x14ac:dyDescent="0.25">
      <c r="A372" s="77" t="s">
        <v>99</v>
      </c>
      <c r="B372" s="561" t="s">
        <v>49</v>
      </c>
      <c r="C372" s="53" t="s">
        <v>27</v>
      </c>
      <c r="D372" s="53" t="s">
        <v>30</v>
      </c>
      <c r="E372" s="377" t="s">
        <v>246</v>
      </c>
      <c r="F372" s="378" t="s">
        <v>8</v>
      </c>
      <c r="G372" s="379" t="s">
        <v>741</v>
      </c>
      <c r="H372" s="53"/>
      <c r="I372" s="614"/>
    </row>
    <row r="373" spans="1:9" ht="15" hidden="1" customHeight="1" x14ac:dyDescent="0.25">
      <c r="A373" s="129" t="s">
        <v>88</v>
      </c>
      <c r="B373" s="561" t="s">
        <v>49</v>
      </c>
      <c r="C373" s="2" t="s">
        <v>27</v>
      </c>
      <c r="D373" s="2" t="s">
        <v>30</v>
      </c>
      <c r="E373" s="337" t="s">
        <v>246</v>
      </c>
      <c r="F373" s="338" t="s">
        <v>8</v>
      </c>
      <c r="G373" s="339" t="s">
        <v>741</v>
      </c>
      <c r="H373" s="2" t="s">
        <v>11</v>
      </c>
      <c r="I373" s="612"/>
    </row>
    <row r="374" spans="1:9" ht="15" hidden="1" customHeight="1" x14ac:dyDescent="0.25">
      <c r="A374" s="140" t="s">
        <v>89</v>
      </c>
      <c r="B374" s="444" t="s">
        <v>49</v>
      </c>
      <c r="C374" s="2" t="s">
        <v>27</v>
      </c>
      <c r="D374" s="2" t="s">
        <v>30</v>
      </c>
      <c r="E374" s="337" t="s">
        <v>246</v>
      </c>
      <c r="F374" s="338" t="s">
        <v>8</v>
      </c>
      <c r="G374" s="339" t="s">
        <v>741</v>
      </c>
      <c r="H374" s="2" t="s">
        <v>14</v>
      </c>
      <c r="I374" s="612"/>
    </row>
    <row r="375" spans="1:9" ht="15" hidden="1" customHeight="1" x14ac:dyDescent="0.25">
      <c r="A375" s="77" t="s">
        <v>16</v>
      </c>
      <c r="B375" s="561" t="s">
        <v>49</v>
      </c>
      <c r="C375" s="2" t="s">
        <v>27</v>
      </c>
      <c r="D375" s="2" t="s">
        <v>30</v>
      </c>
      <c r="E375" s="337" t="s">
        <v>246</v>
      </c>
      <c r="F375" s="338" t="s">
        <v>8</v>
      </c>
      <c r="G375" s="339" t="s">
        <v>741</v>
      </c>
      <c r="H375" s="2" t="s">
        <v>15</v>
      </c>
      <c r="I375" s="612"/>
    </row>
    <row r="376" spans="1:9" ht="15" hidden="1" customHeight="1" x14ac:dyDescent="0.25">
      <c r="A376" s="77" t="s">
        <v>801</v>
      </c>
      <c r="B376" s="561" t="s">
        <v>49</v>
      </c>
      <c r="C376" s="2" t="s">
        <v>27</v>
      </c>
      <c r="D376" s="2" t="s">
        <v>30</v>
      </c>
      <c r="E376" s="337" t="s">
        <v>246</v>
      </c>
      <c r="F376" s="338" t="s">
        <v>10</v>
      </c>
      <c r="G376" s="339" t="s">
        <v>707</v>
      </c>
      <c r="H376" s="2"/>
      <c r="I376" s="614"/>
    </row>
    <row r="377" spans="1:9" ht="15" hidden="1" customHeight="1" x14ac:dyDescent="0.25">
      <c r="A377" s="77" t="s">
        <v>87</v>
      </c>
      <c r="B377" s="561" t="s">
        <v>49</v>
      </c>
      <c r="C377" s="2" t="s">
        <v>27</v>
      </c>
      <c r="D377" s="2" t="s">
        <v>30</v>
      </c>
      <c r="E377" s="337" t="s">
        <v>246</v>
      </c>
      <c r="F377" s="338" t="s">
        <v>10</v>
      </c>
      <c r="G377" s="339" t="s">
        <v>711</v>
      </c>
      <c r="H377" s="2"/>
      <c r="I377" s="614"/>
    </row>
    <row r="378" spans="1:9" ht="15" hidden="1" customHeight="1" x14ac:dyDescent="0.25">
      <c r="A378" s="129" t="s">
        <v>88</v>
      </c>
      <c r="B378" s="561" t="s">
        <v>49</v>
      </c>
      <c r="C378" s="2" t="s">
        <v>27</v>
      </c>
      <c r="D378" s="2" t="s">
        <v>30</v>
      </c>
      <c r="E378" s="337" t="s">
        <v>246</v>
      </c>
      <c r="F378" s="338" t="s">
        <v>10</v>
      </c>
      <c r="G378" s="339" t="s">
        <v>711</v>
      </c>
      <c r="H378" s="2" t="s">
        <v>11</v>
      </c>
      <c r="I378" s="613"/>
    </row>
    <row r="379" spans="1:9" ht="15" hidden="1" customHeight="1" x14ac:dyDescent="0.25">
      <c r="A379" s="130" t="s">
        <v>129</v>
      </c>
      <c r="B379" s="39" t="s">
        <v>49</v>
      </c>
      <c r="C379" s="37" t="s">
        <v>27</v>
      </c>
      <c r="D379" s="37" t="s">
        <v>30</v>
      </c>
      <c r="E379" s="334" t="s">
        <v>722</v>
      </c>
      <c r="F379" s="335" t="s">
        <v>706</v>
      </c>
      <c r="G379" s="336" t="s">
        <v>707</v>
      </c>
      <c r="H379" s="37"/>
      <c r="I379" s="611"/>
    </row>
    <row r="380" spans="1:9" ht="15" hidden="1" customHeight="1" x14ac:dyDescent="0.25">
      <c r="A380" s="131" t="s">
        <v>165</v>
      </c>
      <c r="B380" s="64" t="s">
        <v>49</v>
      </c>
      <c r="C380" s="44" t="s">
        <v>27</v>
      </c>
      <c r="D380" s="53" t="s">
        <v>30</v>
      </c>
      <c r="E380" s="377" t="s">
        <v>244</v>
      </c>
      <c r="F380" s="378" t="s">
        <v>706</v>
      </c>
      <c r="G380" s="379" t="s">
        <v>707</v>
      </c>
      <c r="H380" s="91"/>
      <c r="I380" s="619"/>
    </row>
    <row r="381" spans="1:9" ht="15" hidden="1" customHeight="1" x14ac:dyDescent="0.25">
      <c r="A381" s="131" t="s">
        <v>789</v>
      </c>
      <c r="B381" s="64" t="s">
        <v>49</v>
      </c>
      <c r="C381" s="44" t="s">
        <v>27</v>
      </c>
      <c r="D381" s="53" t="s">
        <v>30</v>
      </c>
      <c r="E381" s="377" t="s">
        <v>244</v>
      </c>
      <c r="F381" s="378" t="s">
        <v>8</v>
      </c>
      <c r="G381" s="379" t="s">
        <v>707</v>
      </c>
      <c r="H381" s="91"/>
      <c r="I381" s="619"/>
    </row>
    <row r="382" spans="1:9" ht="15" hidden="1" customHeight="1" x14ac:dyDescent="0.25">
      <c r="A382" s="132" t="s">
        <v>166</v>
      </c>
      <c r="B382" s="448" t="s">
        <v>49</v>
      </c>
      <c r="C382" s="44" t="s">
        <v>27</v>
      </c>
      <c r="D382" s="53" t="s">
        <v>30</v>
      </c>
      <c r="E382" s="377" t="s">
        <v>244</v>
      </c>
      <c r="F382" s="378" t="s">
        <v>8</v>
      </c>
      <c r="G382" s="379" t="s">
        <v>790</v>
      </c>
      <c r="H382" s="91"/>
      <c r="I382" s="619"/>
    </row>
    <row r="383" spans="1:9" ht="15" hidden="1" customHeight="1" x14ac:dyDescent="0.25">
      <c r="A383" s="133" t="s">
        <v>89</v>
      </c>
      <c r="B383" s="449" t="s">
        <v>49</v>
      </c>
      <c r="C383" s="53" t="s">
        <v>27</v>
      </c>
      <c r="D383" s="53" t="s">
        <v>30</v>
      </c>
      <c r="E383" s="377" t="s">
        <v>244</v>
      </c>
      <c r="F383" s="378" t="s">
        <v>8</v>
      </c>
      <c r="G383" s="379" t="s">
        <v>790</v>
      </c>
      <c r="H383" s="91" t="s">
        <v>14</v>
      </c>
      <c r="I383" s="620"/>
    </row>
    <row r="384" spans="1:9" s="46" customFormat="1" ht="15" hidden="1" customHeight="1" x14ac:dyDescent="0.25">
      <c r="A384" s="130" t="s">
        <v>147</v>
      </c>
      <c r="B384" s="39" t="s">
        <v>49</v>
      </c>
      <c r="C384" s="37" t="s">
        <v>27</v>
      </c>
      <c r="D384" s="51" t="s">
        <v>30</v>
      </c>
      <c r="E384" s="346" t="s">
        <v>220</v>
      </c>
      <c r="F384" s="347" t="s">
        <v>706</v>
      </c>
      <c r="G384" s="348" t="s">
        <v>707</v>
      </c>
      <c r="H384" s="37"/>
      <c r="I384" s="611"/>
    </row>
    <row r="385" spans="1:9" s="46" customFormat="1" ht="15" hidden="1" customHeight="1" x14ac:dyDescent="0.25">
      <c r="A385" s="131" t="s">
        <v>161</v>
      </c>
      <c r="B385" s="64" t="s">
        <v>49</v>
      </c>
      <c r="C385" s="2" t="s">
        <v>27</v>
      </c>
      <c r="D385" s="44" t="s">
        <v>30</v>
      </c>
      <c r="E385" s="380" t="s">
        <v>222</v>
      </c>
      <c r="F385" s="381" t="s">
        <v>706</v>
      </c>
      <c r="G385" s="382" t="s">
        <v>707</v>
      </c>
      <c r="H385" s="2"/>
      <c r="I385" s="614"/>
    </row>
    <row r="386" spans="1:9" s="46" customFormat="1" ht="15" hidden="1" customHeight="1" x14ac:dyDescent="0.25">
      <c r="A386" s="131" t="s">
        <v>727</v>
      </c>
      <c r="B386" s="64" t="s">
        <v>49</v>
      </c>
      <c r="C386" s="2" t="s">
        <v>27</v>
      </c>
      <c r="D386" s="44" t="s">
        <v>30</v>
      </c>
      <c r="E386" s="380" t="s">
        <v>222</v>
      </c>
      <c r="F386" s="381" t="s">
        <v>8</v>
      </c>
      <c r="G386" s="382" t="s">
        <v>707</v>
      </c>
      <c r="H386" s="2"/>
      <c r="I386" s="614"/>
    </row>
    <row r="387" spans="1:9" s="46" customFormat="1" ht="15" hidden="1" customHeight="1" x14ac:dyDescent="0.25">
      <c r="A387" s="77" t="s">
        <v>114</v>
      </c>
      <c r="B387" s="561" t="s">
        <v>49</v>
      </c>
      <c r="C387" s="2" t="s">
        <v>27</v>
      </c>
      <c r="D387" s="44" t="s">
        <v>30</v>
      </c>
      <c r="E387" s="380" t="s">
        <v>222</v>
      </c>
      <c r="F387" s="381" t="s">
        <v>8</v>
      </c>
      <c r="G387" s="382" t="s">
        <v>728</v>
      </c>
      <c r="H387" s="2"/>
      <c r="I387" s="614"/>
    </row>
    <row r="388" spans="1:9" s="46" customFormat="1" ht="15" hidden="1" customHeight="1" x14ac:dyDescent="0.25">
      <c r="A388" s="140" t="s">
        <v>89</v>
      </c>
      <c r="B388" s="444" t="s">
        <v>49</v>
      </c>
      <c r="C388" s="2" t="s">
        <v>27</v>
      </c>
      <c r="D388" s="44" t="s">
        <v>30</v>
      </c>
      <c r="E388" s="380" t="s">
        <v>222</v>
      </c>
      <c r="F388" s="381" t="s">
        <v>8</v>
      </c>
      <c r="G388" s="382" t="s">
        <v>728</v>
      </c>
      <c r="H388" s="2" t="s">
        <v>14</v>
      </c>
      <c r="I388" s="613"/>
    </row>
    <row r="389" spans="1:9" s="46" customFormat="1" ht="15" hidden="1" customHeight="1" x14ac:dyDescent="0.25">
      <c r="A389" s="143" t="s">
        <v>35</v>
      </c>
      <c r="B389" s="22" t="s">
        <v>49</v>
      </c>
      <c r="C389" s="22">
        <v>10</v>
      </c>
      <c r="D389" s="22"/>
      <c r="E389" s="450"/>
      <c r="F389" s="451"/>
      <c r="G389" s="452"/>
      <c r="H389" s="18"/>
      <c r="I389" s="609"/>
    </row>
    <row r="390" spans="1:9" s="46" customFormat="1" ht="15" hidden="1" customHeight="1" x14ac:dyDescent="0.25">
      <c r="A390" s="139" t="s">
        <v>39</v>
      </c>
      <c r="B390" s="32" t="s">
        <v>49</v>
      </c>
      <c r="C390" s="32">
        <v>10</v>
      </c>
      <c r="D390" s="28" t="s">
        <v>13</v>
      </c>
      <c r="E390" s="386"/>
      <c r="F390" s="387"/>
      <c r="G390" s="388"/>
      <c r="H390" s="28"/>
      <c r="I390" s="610"/>
    </row>
    <row r="391" spans="1:9" ht="15" hidden="1" customHeight="1" x14ac:dyDescent="0.25">
      <c r="A391" s="130" t="s">
        <v>158</v>
      </c>
      <c r="B391" s="39" t="s">
        <v>49</v>
      </c>
      <c r="C391" s="39">
        <v>10</v>
      </c>
      <c r="D391" s="37" t="s">
        <v>13</v>
      </c>
      <c r="E391" s="334" t="s">
        <v>774</v>
      </c>
      <c r="F391" s="335" t="s">
        <v>706</v>
      </c>
      <c r="G391" s="336" t="s">
        <v>707</v>
      </c>
      <c r="H391" s="37"/>
      <c r="I391" s="611"/>
    </row>
    <row r="392" spans="1:9" ht="15" hidden="1" customHeight="1" x14ac:dyDescent="0.25">
      <c r="A392" s="129" t="s">
        <v>159</v>
      </c>
      <c r="B392" s="561" t="s">
        <v>49</v>
      </c>
      <c r="C392" s="561">
        <v>10</v>
      </c>
      <c r="D392" s="2" t="s">
        <v>13</v>
      </c>
      <c r="E392" s="337" t="s">
        <v>241</v>
      </c>
      <c r="F392" s="338" t="s">
        <v>706</v>
      </c>
      <c r="G392" s="339" t="s">
        <v>707</v>
      </c>
      <c r="H392" s="2"/>
      <c r="I392" s="614"/>
    </row>
    <row r="393" spans="1:9" ht="15" hidden="1" customHeight="1" x14ac:dyDescent="0.25">
      <c r="A393" s="129" t="s">
        <v>775</v>
      </c>
      <c r="B393" s="561" t="s">
        <v>49</v>
      </c>
      <c r="C393" s="561">
        <v>10</v>
      </c>
      <c r="D393" s="2" t="s">
        <v>13</v>
      </c>
      <c r="E393" s="337" t="s">
        <v>241</v>
      </c>
      <c r="F393" s="338" t="s">
        <v>8</v>
      </c>
      <c r="G393" s="339" t="s">
        <v>707</v>
      </c>
      <c r="H393" s="2"/>
      <c r="I393" s="614"/>
    </row>
    <row r="394" spans="1:9" ht="63.75" hidden="1" customHeight="1" x14ac:dyDescent="0.25">
      <c r="A394" s="77" t="s">
        <v>111</v>
      </c>
      <c r="B394" s="561" t="s">
        <v>49</v>
      </c>
      <c r="C394" s="561">
        <v>10</v>
      </c>
      <c r="D394" s="2" t="s">
        <v>13</v>
      </c>
      <c r="E394" s="337" t="s">
        <v>241</v>
      </c>
      <c r="F394" s="338" t="s">
        <v>8</v>
      </c>
      <c r="G394" s="339" t="s">
        <v>816</v>
      </c>
      <c r="H394" s="2"/>
      <c r="I394" s="614"/>
    </row>
    <row r="395" spans="1:9" ht="15" hidden="1" customHeight="1" x14ac:dyDescent="0.25">
      <c r="A395" s="140" t="s">
        <v>89</v>
      </c>
      <c r="B395" s="444" t="s">
        <v>49</v>
      </c>
      <c r="C395" s="561">
        <v>10</v>
      </c>
      <c r="D395" s="2" t="s">
        <v>13</v>
      </c>
      <c r="E395" s="337" t="s">
        <v>241</v>
      </c>
      <c r="F395" s="338" t="s">
        <v>8</v>
      </c>
      <c r="G395" s="339" t="s">
        <v>816</v>
      </c>
      <c r="H395" s="2" t="s">
        <v>14</v>
      </c>
      <c r="I395" s="612"/>
    </row>
    <row r="396" spans="1:9" ht="15" hidden="1" customHeight="1" x14ac:dyDescent="0.25">
      <c r="A396" s="77" t="s">
        <v>38</v>
      </c>
      <c r="B396" s="561" t="s">
        <v>49</v>
      </c>
      <c r="C396" s="561">
        <v>10</v>
      </c>
      <c r="D396" s="2" t="s">
        <v>13</v>
      </c>
      <c r="E396" s="337" t="s">
        <v>241</v>
      </c>
      <c r="F396" s="338" t="s">
        <v>8</v>
      </c>
      <c r="G396" s="339" t="s">
        <v>816</v>
      </c>
      <c r="H396" s="2" t="s">
        <v>37</v>
      </c>
      <c r="I396" s="612"/>
    </row>
    <row r="397" spans="1:9" ht="15" hidden="1" customHeight="1" x14ac:dyDescent="0.25">
      <c r="A397" s="77" t="s">
        <v>781</v>
      </c>
      <c r="B397" s="561" t="s">
        <v>49</v>
      </c>
      <c r="C397" s="561">
        <v>10</v>
      </c>
      <c r="D397" s="2" t="s">
        <v>13</v>
      </c>
      <c r="E397" s="337" t="s">
        <v>241</v>
      </c>
      <c r="F397" s="338" t="s">
        <v>8</v>
      </c>
      <c r="G397" s="339" t="s">
        <v>782</v>
      </c>
      <c r="H397" s="2"/>
      <c r="I397" s="614"/>
    </row>
    <row r="398" spans="1:9" ht="15" hidden="1" customHeight="1" x14ac:dyDescent="0.25">
      <c r="A398" s="77" t="s">
        <v>38</v>
      </c>
      <c r="B398" s="561" t="s">
        <v>49</v>
      </c>
      <c r="C398" s="561">
        <v>10</v>
      </c>
      <c r="D398" s="2" t="s">
        <v>13</v>
      </c>
      <c r="E398" s="337" t="s">
        <v>241</v>
      </c>
      <c r="F398" s="338" t="s">
        <v>8</v>
      </c>
      <c r="G398" s="339" t="s">
        <v>782</v>
      </c>
      <c r="H398" s="2" t="s">
        <v>37</v>
      </c>
      <c r="I398" s="612"/>
    </row>
    <row r="399" spans="1:9" ht="15" hidden="1" customHeight="1" x14ac:dyDescent="0.25">
      <c r="A399" s="77" t="s">
        <v>788</v>
      </c>
      <c r="B399" s="561" t="s">
        <v>49</v>
      </c>
      <c r="C399" s="561">
        <v>10</v>
      </c>
      <c r="D399" s="2" t="s">
        <v>13</v>
      </c>
      <c r="E399" s="337" t="s">
        <v>241</v>
      </c>
      <c r="F399" s="338" t="s">
        <v>10</v>
      </c>
      <c r="G399" s="339" t="s">
        <v>707</v>
      </c>
      <c r="H399" s="2"/>
      <c r="I399" s="614"/>
    </row>
    <row r="400" spans="1:9" ht="63" hidden="1" customHeight="1" x14ac:dyDescent="0.25">
      <c r="A400" s="77" t="s">
        <v>111</v>
      </c>
      <c r="B400" s="561" t="s">
        <v>49</v>
      </c>
      <c r="C400" s="561">
        <v>10</v>
      </c>
      <c r="D400" s="2" t="s">
        <v>13</v>
      </c>
      <c r="E400" s="337" t="s">
        <v>241</v>
      </c>
      <c r="F400" s="338" t="s">
        <v>10</v>
      </c>
      <c r="G400" s="339" t="s">
        <v>816</v>
      </c>
      <c r="H400" s="2"/>
      <c r="I400" s="614"/>
    </row>
    <row r="401" spans="1:9" ht="15" hidden="1" customHeight="1" x14ac:dyDescent="0.25">
      <c r="A401" s="140" t="s">
        <v>89</v>
      </c>
      <c r="B401" s="444" t="s">
        <v>49</v>
      </c>
      <c r="C401" s="561">
        <v>10</v>
      </c>
      <c r="D401" s="2" t="s">
        <v>13</v>
      </c>
      <c r="E401" s="337" t="s">
        <v>241</v>
      </c>
      <c r="F401" s="338" t="s">
        <v>10</v>
      </c>
      <c r="G401" s="339" t="s">
        <v>816</v>
      </c>
      <c r="H401" s="2"/>
      <c r="I401" s="612"/>
    </row>
    <row r="402" spans="1:9" ht="15" hidden="1" customHeight="1" x14ac:dyDescent="0.25">
      <c r="A402" s="77" t="s">
        <v>38</v>
      </c>
      <c r="B402" s="561" t="s">
        <v>49</v>
      </c>
      <c r="C402" s="561">
        <v>10</v>
      </c>
      <c r="D402" s="2" t="s">
        <v>13</v>
      </c>
      <c r="E402" s="337" t="s">
        <v>241</v>
      </c>
      <c r="F402" s="338" t="s">
        <v>10</v>
      </c>
      <c r="G402" s="339" t="s">
        <v>816</v>
      </c>
      <c r="H402" s="2"/>
      <c r="I402" s="612"/>
    </row>
    <row r="403" spans="1:9" ht="15" hidden="1" customHeight="1" x14ac:dyDescent="0.25">
      <c r="A403" s="77" t="s">
        <v>781</v>
      </c>
      <c r="B403" s="561" t="s">
        <v>49</v>
      </c>
      <c r="C403" s="561">
        <v>10</v>
      </c>
      <c r="D403" s="2" t="s">
        <v>13</v>
      </c>
      <c r="E403" s="337" t="s">
        <v>241</v>
      </c>
      <c r="F403" s="338" t="s">
        <v>10</v>
      </c>
      <c r="G403" s="339" t="s">
        <v>782</v>
      </c>
      <c r="H403" s="2"/>
      <c r="I403" s="614"/>
    </row>
    <row r="404" spans="1:9" ht="15" hidden="1" customHeight="1" x14ac:dyDescent="0.25">
      <c r="A404" s="77" t="s">
        <v>38</v>
      </c>
      <c r="B404" s="561" t="s">
        <v>49</v>
      </c>
      <c r="C404" s="561">
        <v>10</v>
      </c>
      <c r="D404" s="2" t="s">
        <v>13</v>
      </c>
      <c r="E404" s="337" t="s">
        <v>241</v>
      </c>
      <c r="F404" s="338" t="s">
        <v>10</v>
      </c>
      <c r="G404" s="339" t="s">
        <v>782</v>
      </c>
      <c r="H404" s="2" t="s">
        <v>37</v>
      </c>
      <c r="I404" s="612"/>
    </row>
    <row r="405" spans="1:9" ht="49.5" hidden="1" customHeight="1" x14ac:dyDescent="0.25">
      <c r="A405" s="77" t="s">
        <v>163</v>
      </c>
      <c r="B405" s="561" t="s">
        <v>49</v>
      </c>
      <c r="C405" s="561">
        <v>10</v>
      </c>
      <c r="D405" s="2" t="s">
        <v>13</v>
      </c>
      <c r="E405" s="337" t="s">
        <v>242</v>
      </c>
      <c r="F405" s="338" t="s">
        <v>706</v>
      </c>
      <c r="G405" s="339" t="s">
        <v>707</v>
      </c>
      <c r="H405" s="2"/>
      <c r="I405" s="614"/>
    </row>
    <row r="406" spans="1:9" ht="15" hidden="1" customHeight="1" x14ac:dyDescent="0.25">
      <c r="A406" s="77" t="s">
        <v>792</v>
      </c>
      <c r="B406" s="561" t="s">
        <v>49</v>
      </c>
      <c r="C406" s="561">
        <v>10</v>
      </c>
      <c r="D406" s="2" t="s">
        <v>13</v>
      </c>
      <c r="E406" s="337" t="s">
        <v>242</v>
      </c>
      <c r="F406" s="338" t="s">
        <v>8</v>
      </c>
      <c r="G406" s="339" t="s">
        <v>707</v>
      </c>
      <c r="H406" s="2"/>
      <c r="I406" s="614"/>
    </row>
    <row r="407" spans="1:9" ht="65.25" hidden="1" customHeight="1" x14ac:dyDescent="0.25">
      <c r="A407" s="77" t="s">
        <v>111</v>
      </c>
      <c r="B407" s="561" t="s">
        <v>49</v>
      </c>
      <c r="C407" s="561">
        <v>10</v>
      </c>
      <c r="D407" s="2" t="s">
        <v>13</v>
      </c>
      <c r="E407" s="337" t="s">
        <v>242</v>
      </c>
      <c r="F407" s="472" t="s">
        <v>8</v>
      </c>
      <c r="G407" s="339" t="s">
        <v>816</v>
      </c>
      <c r="H407" s="2"/>
      <c r="I407" s="614"/>
    </row>
    <row r="408" spans="1:9" ht="18" hidden="1" customHeight="1" x14ac:dyDescent="0.25">
      <c r="A408" s="140" t="s">
        <v>89</v>
      </c>
      <c r="B408" s="444" t="s">
        <v>49</v>
      </c>
      <c r="C408" s="561">
        <v>10</v>
      </c>
      <c r="D408" s="2" t="s">
        <v>13</v>
      </c>
      <c r="E408" s="150" t="s">
        <v>242</v>
      </c>
      <c r="F408" s="474" t="s">
        <v>8</v>
      </c>
      <c r="G408" s="471" t="s">
        <v>816</v>
      </c>
      <c r="H408" s="2" t="s">
        <v>14</v>
      </c>
      <c r="I408" s="612"/>
    </row>
    <row r="409" spans="1:9" ht="15" hidden="1" customHeight="1" x14ac:dyDescent="0.25">
      <c r="A409" s="77" t="s">
        <v>38</v>
      </c>
      <c r="B409" s="561" t="s">
        <v>49</v>
      </c>
      <c r="C409" s="561">
        <v>10</v>
      </c>
      <c r="D409" s="2" t="s">
        <v>13</v>
      </c>
      <c r="E409" s="337" t="s">
        <v>242</v>
      </c>
      <c r="F409" s="473" t="s">
        <v>8</v>
      </c>
      <c r="G409" s="339" t="s">
        <v>816</v>
      </c>
      <c r="H409" s="2" t="s">
        <v>37</v>
      </c>
      <c r="I409" s="612"/>
    </row>
    <row r="410" spans="1:9" ht="15" hidden="1" customHeight="1" x14ac:dyDescent="0.25">
      <c r="A410" s="77" t="s">
        <v>781</v>
      </c>
      <c r="B410" s="561" t="s">
        <v>49</v>
      </c>
      <c r="C410" s="561">
        <v>10</v>
      </c>
      <c r="D410" s="2" t="s">
        <v>13</v>
      </c>
      <c r="E410" s="337" t="s">
        <v>242</v>
      </c>
      <c r="F410" s="338" t="s">
        <v>8</v>
      </c>
      <c r="G410" s="339" t="s">
        <v>782</v>
      </c>
      <c r="H410" s="2"/>
      <c r="I410" s="614"/>
    </row>
    <row r="411" spans="1:9" ht="15" hidden="1" customHeight="1" x14ac:dyDescent="0.25">
      <c r="A411" s="77" t="s">
        <v>38</v>
      </c>
      <c r="B411" s="561" t="s">
        <v>49</v>
      </c>
      <c r="C411" s="561">
        <v>10</v>
      </c>
      <c r="D411" s="2" t="s">
        <v>13</v>
      </c>
      <c r="E411" s="337" t="s">
        <v>242</v>
      </c>
      <c r="F411" s="338" t="s">
        <v>8</v>
      </c>
      <c r="G411" s="339" t="s">
        <v>782</v>
      </c>
      <c r="H411" s="2" t="s">
        <v>37</v>
      </c>
      <c r="I411" s="612"/>
    </row>
    <row r="412" spans="1:9" ht="15" hidden="1" customHeight="1" x14ac:dyDescent="0.25">
      <c r="A412" s="139" t="s">
        <v>40</v>
      </c>
      <c r="B412" s="32" t="s">
        <v>49</v>
      </c>
      <c r="C412" s="32">
        <v>10</v>
      </c>
      <c r="D412" s="28" t="s">
        <v>18</v>
      </c>
      <c r="E412" s="386"/>
      <c r="F412" s="387"/>
      <c r="G412" s="388"/>
      <c r="H412" s="28"/>
      <c r="I412" s="610"/>
    </row>
    <row r="413" spans="1:9" ht="15" hidden="1" customHeight="1" x14ac:dyDescent="0.25">
      <c r="A413" s="130" t="s">
        <v>181</v>
      </c>
      <c r="B413" s="39" t="s">
        <v>49</v>
      </c>
      <c r="C413" s="39">
        <v>10</v>
      </c>
      <c r="D413" s="37" t="s">
        <v>18</v>
      </c>
      <c r="E413" s="334" t="s">
        <v>774</v>
      </c>
      <c r="F413" s="335" t="s">
        <v>706</v>
      </c>
      <c r="G413" s="336" t="s">
        <v>707</v>
      </c>
      <c r="H413" s="37"/>
      <c r="I413" s="611"/>
    </row>
    <row r="414" spans="1:9" ht="15" hidden="1" customHeight="1" x14ac:dyDescent="0.25">
      <c r="A414" s="77" t="s">
        <v>182</v>
      </c>
      <c r="B414" s="561" t="s">
        <v>49</v>
      </c>
      <c r="C414" s="561">
        <v>10</v>
      </c>
      <c r="D414" s="2" t="s">
        <v>18</v>
      </c>
      <c r="E414" s="337" t="s">
        <v>241</v>
      </c>
      <c r="F414" s="338" t="s">
        <v>706</v>
      </c>
      <c r="G414" s="339" t="s">
        <v>707</v>
      </c>
      <c r="H414" s="2"/>
      <c r="I414" s="614"/>
    </row>
    <row r="415" spans="1:9" ht="15" hidden="1" customHeight="1" x14ac:dyDescent="0.25">
      <c r="A415" s="77" t="s">
        <v>775</v>
      </c>
      <c r="B415" s="561" t="s">
        <v>49</v>
      </c>
      <c r="C415" s="8">
        <v>10</v>
      </c>
      <c r="D415" s="2" t="s">
        <v>18</v>
      </c>
      <c r="E415" s="337" t="s">
        <v>241</v>
      </c>
      <c r="F415" s="338" t="s">
        <v>8</v>
      </c>
      <c r="G415" s="339" t="s">
        <v>707</v>
      </c>
      <c r="H415" s="2"/>
      <c r="I415" s="614"/>
    </row>
    <row r="416" spans="1:9" ht="15" hidden="1" customHeight="1" x14ac:dyDescent="0.25">
      <c r="A416" s="129" t="s">
        <v>183</v>
      </c>
      <c r="B416" s="561" t="s">
        <v>49</v>
      </c>
      <c r="C416" s="561">
        <v>10</v>
      </c>
      <c r="D416" s="2" t="s">
        <v>18</v>
      </c>
      <c r="E416" s="337" t="s">
        <v>241</v>
      </c>
      <c r="F416" s="338" t="s">
        <v>8</v>
      </c>
      <c r="G416" s="339" t="s">
        <v>826</v>
      </c>
      <c r="H416" s="2"/>
      <c r="I416" s="614"/>
    </row>
    <row r="417" spans="1:10" ht="15" hidden="1" customHeight="1" x14ac:dyDescent="0.25">
      <c r="A417" s="140" t="s">
        <v>89</v>
      </c>
      <c r="B417" s="444" t="s">
        <v>49</v>
      </c>
      <c r="C417" s="561">
        <v>10</v>
      </c>
      <c r="D417" s="2" t="s">
        <v>18</v>
      </c>
      <c r="E417" s="337" t="s">
        <v>241</v>
      </c>
      <c r="F417" s="338" t="s">
        <v>8</v>
      </c>
      <c r="G417" s="339" t="s">
        <v>826</v>
      </c>
      <c r="H417" s="2" t="s">
        <v>14</v>
      </c>
      <c r="I417" s="612"/>
    </row>
    <row r="418" spans="1:10" ht="15" hidden="1" customHeight="1" x14ac:dyDescent="0.25">
      <c r="A418" s="77" t="s">
        <v>38</v>
      </c>
      <c r="B418" s="561" t="s">
        <v>49</v>
      </c>
      <c r="C418" s="561">
        <v>10</v>
      </c>
      <c r="D418" s="2" t="s">
        <v>18</v>
      </c>
      <c r="E418" s="337" t="s">
        <v>241</v>
      </c>
      <c r="F418" s="338" t="s">
        <v>8</v>
      </c>
      <c r="G418" s="339" t="s">
        <v>826</v>
      </c>
      <c r="H418" s="2" t="s">
        <v>37</v>
      </c>
      <c r="I418" s="612"/>
    </row>
    <row r="419" spans="1:10" s="46" customFormat="1" ht="15" hidden="1" customHeight="1" x14ac:dyDescent="0.25">
      <c r="A419" s="23" t="s">
        <v>55</v>
      </c>
      <c r="B419" s="24" t="s">
        <v>56</v>
      </c>
      <c r="C419" s="25"/>
      <c r="D419" s="158"/>
      <c r="E419" s="164"/>
      <c r="F419" s="323"/>
      <c r="G419" s="159"/>
      <c r="H419" s="35"/>
      <c r="I419" s="608"/>
    </row>
    <row r="420" spans="1:10" s="46" customFormat="1" ht="15" hidden="1" customHeight="1" x14ac:dyDescent="0.25">
      <c r="A420" s="431" t="s">
        <v>7</v>
      </c>
      <c r="B420" s="466" t="s">
        <v>56</v>
      </c>
      <c r="C420" s="18" t="s">
        <v>8</v>
      </c>
      <c r="D420" s="18"/>
      <c r="E420" s="456"/>
      <c r="F420" s="457"/>
      <c r="G420" s="458"/>
      <c r="H420" s="18"/>
      <c r="I420" s="609"/>
    </row>
    <row r="421" spans="1:10" s="46" customFormat="1" ht="15" hidden="1" customHeight="1" x14ac:dyDescent="0.25">
      <c r="A421" s="124" t="s">
        <v>21</v>
      </c>
      <c r="B421" s="32" t="s">
        <v>56</v>
      </c>
      <c r="C421" s="28" t="s">
        <v>8</v>
      </c>
      <c r="D421" s="32">
        <v>13</v>
      </c>
      <c r="E421" s="126"/>
      <c r="F421" s="453"/>
      <c r="G421" s="454"/>
      <c r="H421" s="28"/>
      <c r="I421" s="610"/>
    </row>
    <row r="422" spans="1:10" ht="15" hidden="1" customHeight="1" x14ac:dyDescent="0.25">
      <c r="A422" s="36" t="s">
        <v>167</v>
      </c>
      <c r="B422" s="39" t="s">
        <v>56</v>
      </c>
      <c r="C422" s="37" t="s">
        <v>8</v>
      </c>
      <c r="D422" s="39">
        <v>13</v>
      </c>
      <c r="E422" s="334" t="s">
        <v>247</v>
      </c>
      <c r="F422" s="335" t="s">
        <v>706</v>
      </c>
      <c r="G422" s="336" t="s">
        <v>707</v>
      </c>
      <c r="H422" s="40"/>
      <c r="I422" s="611"/>
    </row>
    <row r="423" spans="1:10" ht="32.25" hidden="1" customHeight="1" x14ac:dyDescent="0.25">
      <c r="A423" s="3" t="s">
        <v>175</v>
      </c>
      <c r="B423" s="561" t="s">
        <v>56</v>
      </c>
      <c r="C423" s="2" t="s">
        <v>8</v>
      </c>
      <c r="D423" s="2">
        <v>13</v>
      </c>
      <c r="E423" s="337" t="s">
        <v>803</v>
      </c>
      <c r="F423" s="338" t="s">
        <v>706</v>
      </c>
      <c r="G423" s="339" t="s">
        <v>707</v>
      </c>
      <c r="H423" s="2"/>
      <c r="I423" s="614"/>
    </row>
    <row r="424" spans="1:10" ht="15.75" hidden="1" customHeight="1" x14ac:dyDescent="0.25">
      <c r="A424" s="404" t="s">
        <v>804</v>
      </c>
      <c r="B424" s="446" t="s">
        <v>56</v>
      </c>
      <c r="C424" s="2" t="s">
        <v>8</v>
      </c>
      <c r="D424" s="2">
        <v>13</v>
      </c>
      <c r="E424" s="337" t="s">
        <v>251</v>
      </c>
      <c r="F424" s="338" t="s">
        <v>8</v>
      </c>
      <c r="G424" s="339" t="s">
        <v>707</v>
      </c>
      <c r="H424" s="2"/>
      <c r="I424" s="614"/>
      <c r="J424" s="405"/>
    </row>
    <row r="425" spans="1:10" ht="15" hidden="1" customHeight="1" x14ac:dyDescent="0.25">
      <c r="A425" s="140" t="s">
        <v>772</v>
      </c>
      <c r="B425" s="444" t="s">
        <v>56</v>
      </c>
      <c r="C425" s="2" t="s">
        <v>8</v>
      </c>
      <c r="D425" s="2">
        <v>13</v>
      </c>
      <c r="E425" s="337" t="s">
        <v>251</v>
      </c>
      <c r="F425" s="338" t="s">
        <v>8</v>
      </c>
      <c r="G425" s="357" t="s">
        <v>771</v>
      </c>
      <c r="H425" s="2"/>
      <c r="I425" s="614"/>
    </row>
    <row r="426" spans="1:10" ht="16.5" hidden="1" customHeight="1" x14ac:dyDescent="0.25">
      <c r="A426" s="115" t="s">
        <v>19</v>
      </c>
      <c r="B426" s="444" t="s">
        <v>56</v>
      </c>
      <c r="C426" s="2" t="s">
        <v>8</v>
      </c>
      <c r="D426" s="2">
        <v>13</v>
      </c>
      <c r="E426" s="337" t="s">
        <v>251</v>
      </c>
      <c r="F426" s="338" t="s">
        <v>8</v>
      </c>
      <c r="G426" s="357" t="s">
        <v>771</v>
      </c>
      <c r="H426" s="2" t="s">
        <v>72</v>
      </c>
      <c r="I426" s="612"/>
    </row>
    <row r="427" spans="1:10" s="46" customFormat="1" ht="15" hidden="1" customHeight="1" x14ac:dyDescent="0.25">
      <c r="A427" s="430" t="s">
        <v>25</v>
      </c>
      <c r="B427" s="22" t="s">
        <v>56</v>
      </c>
      <c r="C427" s="18" t="s">
        <v>27</v>
      </c>
      <c r="D427" s="22"/>
      <c r="E427" s="368"/>
      <c r="F427" s="369"/>
      <c r="G427" s="370"/>
      <c r="H427" s="18"/>
      <c r="I427" s="609"/>
    </row>
    <row r="428" spans="1:10" s="46" customFormat="1" ht="15" hidden="1" customHeight="1" x14ac:dyDescent="0.25">
      <c r="A428" s="124" t="s">
        <v>28</v>
      </c>
      <c r="B428" s="32" t="s">
        <v>56</v>
      </c>
      <c r="C428" s="28" t="s">
        <v>27</v>
      </c>
      <c r="D428" s="28" t="s">
        <v>10</v>
      </c>
      <c r="E428" s="331"/>
      <c r="F428" s="332"/>
      <c r="G428" s="333"/>
      <c r="H428" s="28"/>
      <c r="I428" s="610"/>
    </row>
    <row r="429" spans="1:10" s="46" customFormat="1" ht="15" hidden="1" customHeight="1" x14ac:dyDescent="0.25">
      <c r="A429" s="127" t="s">
        <v>167</v>
      </c>
      <c r="B429" s="153" t="s">
        <v>56</v>
      </c>
      <c r="C429" s="37" t="s">
        <v>27</v>
      </c>
      <c r="D429" s="37" t="s">
        <v>10</v>
      </c>
      <c r="E429" s="334" t="s">
        <v>247</v>
      </c>
      <c r="F429" s="335" t="s">
        <v>706</v>
      </c>
      <c r="G429" s="336" t="s">
        <v>707</v>
      </c>
      <c r="H429" s="37"/>
      <c r="I429" s="611"/>
    </row>
    <row r="430" spans="1:10" s="46" customFormat="1" ht="51.75" hidden="1" customHeight="1" x14ac:dyDescent="0.25">
      <c r="A430" s="77" t="s">
        <v>168</v>
      </c>
      <c r="B430" s="167" t="s">
        <v>56</v>
      </c>
      <c r="C430" s="53" t="s">
        <v>27</v>
      </c>
      <c r="D430" s="53" t="s">
        <v>10</v>
      </c>
      <c r="E430" s="377" t="s">
        <v>248</v>
      </c>
      <c r="F430" s="378" t="s">
        <v>706</v>
      </c>
      <c r="G430" s="379" t="s">
        <v>707</v>
      </c>
      <c r="H430" s="53"/>
      <c r="I430" s="614"/>
    </row>
    <row r="431" spans="1:10" s="46" customFormat="1" ht="15" hidden="1" customHeight="1" x14ac:dyDescent="0.25">
      <c r="A431" s="77" t="s">
        <v>791</v>
      </c>
      <c r="B431" s="167" t="s">
        <v>56</v>
      </c>
      <c r="C431" s="53" t="s">
        <v>27</v>
      </c>
      <c r="D431" s="53" t="s">
        <v>10</v>
      </c>
      <c r="E431" s="377" t="s">
        <v>248</v>
      </c>
      <c r="F431" s="378" t="s">
        <v>8</v>
      </c>
      <c r="G431" s="379" t="s">
        <v>707</v>
      </c>
      <c r="H431" s="53"/>
      <c r="I431" s="614"/>
    </row>
    <row r="432" spans="1:10" s="46" customFormat="1" ht="15" hidden="1" customHeight="1" x14ac:dyDescent="0.25">
      <c r="A432" s="77" t="s">
        <v>99</v>
      </c>
      <c r="B432" s="167" t="s">
        <v>56</v>
      </c>
      <c r="C432" s="53" t="s">
        <v>27</v>
      </c>
      <c r="D432" s="53" t="s">
        <v>10</v>
      </c>
      <c r="E432" s="377" t="s">
        <v>248</v>
      </c>
      <c r="F432" s="378" t="s">
        <v>8</v>
      </c>
      <c r="G432" s="379" t="s">
        <v>741</v>
      </c>
      <c r="H432" s="53"/>
      <c r="I432" s="614"/>
    </row>
    <row r="433" spans="1:9" s="46" customFormat="1" ht="15" hidden="1" customHeight="1" x14ac:dyDescent="0.25">
      <c r="A433" s="129" t="s">
        <v>88</v>
      </c>
      <c r="B433" s="167" t="s">
        <v>56</v>
      </c>
      <c r="C433" s="53" t="s">
        <v>27</v>
      </c>
      <c r="D433" s="53" t="s">
        <v>10</v>
      </c>
      <c r="E433" s="377" t="s">
        <v>248</v>
      </c>
      <c r="F433" s="378" t="s">
        <v>8</v>
      </c>
      <c r="G433" s="379" t="s">
        <v>741</v>
      </c>
      <c r="H433" s="53" t="s">
        <v>11</v>
      </c>
      <c r="I433" s="612"/>
    </row>
    <row r="434" spans="1:9" s="46" customFormat="1" ht="15" hidden="1" customHeight="1" x14ac:dyDescent="0.25">
      <c r="A434" s="140" t="s">
        <v>89</v>
      </c>
      <c r="B434" s="444" t="s">
        <v>56</v>
      </c>
      <c r="C434" s="53" t="s">
        <v>27</v>
      </c>
      <c r="D434" s="53" t="s">
        <v>10</v>
      </c>
      <c r="E434" s="380" t="s">
        <v>248</v>
      </c>
      <c r="F434" s="381" t="s">
        <v>8</v>
      </c>
      <c r="G434" s="382" t="s">
        <v>741</v>
      </c>
      <c r="H434" s="2" t="s">
        <v>14</v>
      </c>
      <c r="I434" s="613"/>
    </row>
    <row r="435" spans="1:9" s="46" customFormat="1" ht="15" hidden="1" customHeight="1" x14ac:dyDescent="0.25">
      <c r="A435" s="77" t="s">
        <v>16</v>
      </c>
      <c r="B435" s="167" t="s">
        <v>56</v>
      </c>
      <c r="C435" s="53" t="s">
        <v>27</v>
      </c>
      <c r="D435" s="53" t="s">
        <v>10</v>
      </c>
      <c r="E435" s="380" t="s">
        <v>248</v>
      </c>
      <c r="F435" s="381" t="s">
        <v>8</v>
      </c>
      <c r="G435" s="382" t="s">
        <v>741</v>
      </c>
      <c r="H435" s="2" t="s">
        <v>15</v>
      </c>
      <c r="I435" s="613"/>
    </row>
    <row r="436" spans="1:9" s="46" customFormat="1" ht="15" hidden="1" customHeight="1" x14ac:dyDescent="0.25">
      <c r="A436" s="139" t="s">
        <v>847</v>
      </c>
      <c r="B436" s="32" t="s">
        <v>56</v>
      </c>
      <c r="C436" s="28" t="s">
        <v>27</v>
      </c>
      <c r="D436" s="28" t="s">
        <v>27</v>
      </c>
      <c r="E436" s="331"/>
      <c r="F436" s="332"/>
      <c r="G436" s="333"/>
      <c r="H436" s="28"/>
      <c r="I436" s="621"/>
    </row>
    <row r="437" spans="1:9" ht="15" hidden="1" customHeight="1" x14ac:dyDescent="0.25">
      <c r="A437" s="130" t="s">
        <v>169</v>
      </c>
      <c r="B437" s="39" t="s">
        <v>56</v>
      </c>
      <c r="C437" s="37" t="s">
        <v>27</v>
      </c>
      <c r="D437" s="37" t="s">
        <v>27</v>
      </c>
      <c r="E437" s="334" t="s">
        <v>793</v>
      </c>
      <c r="F437" s="335" t="s">
        <v>706</v>
      </c>
      <c r="G437" s="336" t="s">
        <v>707</v>
      </c>
      <c r="H437" s="37"/>
      <c r="I437" s="611"/>
    </row>
    <row r="438" spans="1:9" ht="81" hidden="1" customHeight="1" x14ac:dyDescent="0.25">
      <c r="A438" s="134" t="s">
        <v>170</v>
      </c>
      <c r="B438" s="64" t="s">
        <v>56</v>
      </c>
      <c r="C438" s="53" t="s">
        <v>27</v>
      </c>
      <c r="D438" s="53" t="s">
        <v>27</v>
      </c>
      <c r="E438" s="377" t="s">
        <v>249</v>
      </c>
      <c r="F438" s="378" t="s">
        <v>706</v>
      </c>
      <c r="G438" s="379" t="s">
        <v>707</v>
      </c>
      <c r="H438" s="53"/>
      <c r="I438" s="614"/>
    </row>
    <row r="439" spans="1:9" ht="15" hidden="1" customHeight="1" x14ac:dyDescent="0.25">
      <c r="A439" s="134" t="s">
        <v>794</v>
      </c>
      <c r="B439" s="64" t="s">
        <v>56</v>
      </c>
      <c r="C439" s="53" t="s">
        <v>27</v>
      </c>
      <c r="D439" s="53" t="s">
        <v>27</v>
      </c>
      <c r="E439" s="377" t="s">
        <v>249</v>
      </c>
      <c r="F439" s="378" t="s">
        <v>8</v>
      </c>
      <c r="G439" s="379" t="s">
        <v>707</v>
      </c>
      <c r="H439" s="53"/>
      <c r="I439" s="614"/>
    </row>
    <row r="440" spans="1:9" ht="15" hidden="1" customHeight="1" x14ac:dyDescent="0.25">
      <c r="A440" s="77" t="s">
        <v>100</v>
      </c>
      <c r="B440" s="561" t="s">
        <v>56</v>
      </c>
      <c r="C440" s="53" t="s">
        <v>27</v>
      </c>
      <c r="D440" s="53" t="s">
        <v>27</v>
      </c>
      <c r="E440" s="377" t="s">
        <v>249</v>
      </c>
      <c r="F440" s="378" t="s">
        <v>8</v>
      </c>
      <c r="G440" s="379" t="s">
        <v>795</v>
      </c>
      <c r="H440" s="53"/>
      <c r="I440" s="614"/>
    </row>
    <row r="441" spans="1:9" ht="15" hidden="1" customHeight="1" x14ac:dyDescent="0.25">
      <c r="A441" s="140" t="s">
        <v>89</v>
      </c>
      <c r="B441" s="444" t="s">
        <v>56</v>
      </c>
      <c r="C441" s="53" t="s">
        <v>27</v>
      </c>
      <c r="D441" s="53" t="s">
        <v>27</v>
      </c>
      <c r="E441" s="377" t="s">
        <v>249</v>
      </c>
      <c r="F441" s="378" t="s">
        <v>8</v>
      </c>
      <c r="G441" s="379" t="s">
        <v>795</v>
      </c>
      <c r="H441" s="53" t="s">
        <v>14</v>
      </c>
      <c r="I441" s="612"/>
    </row>
    <row r="442" spans="1:9" ht="15" hidden="1" customHeight="1" x14ac:dyDescent="0.25">
      <c r="A442" s="131" t="s">
        <v>171</v>
      </c>
      <c r="B442" s="64" t="s">
        <v>56</v>
      </c>
      <c r="C442" s="53" t="s">
        <v>27</v>
      </c>
      <c r="D442" s="53" t="s">
        <v>27</v>
      </c>
      <c r="E442" s="377" t="s">
        <v>245</v>
      </c>
      <c r="F442" s="378" t="s">
        <v>706</v>
      </c>
      <c r="G442" s="379" t="s">
        <v>707</v>
      </c>
      <c r="H442" s="53"/>
      <c r="I442" s="614"/>
    </row>
    <row r="443" spans="1:9" ht="15" hidden="1" customHeight="1" x14ac:dyDescent="0.25">
      <c r="A443" s="131" t="s">
        <v>796</v>
      </c>
      <c r="B443" s="64" t="s">
        <v>56</v>
      </c>
      <c r="C443" s="53" t="s">
        <v>27</v>
      </c>
      <c r="D443" s="53" t="s">
        <v>27</v>
      </c>
      <c r="E443" s="377" t="s">
        <v>245</v>
      </c>
      <c r="F443" s="378" t="s">
        <v>8</v>
      </c>
      <c r="G443" s="379" t="s">
        <v>707</v>
      </c>
      <c r="H443" s="53"/>
      <c r="I443" s="614"/>
    </row>
    <row r="444" spans="1:9" ht="15" hidden="1" customHeight="1" x14ac:dyDescent="0.25">
      <c r="A444" s="129" t="s">
        <v>797</v>
      </c>
      <c r="B444" s="561" t="s">
        <v>56</v>
      </c>
      <c r="C444" s="2" t="s">
        <v>27</v>
      </c>
      <c r="D444" s="2" t="s">
        <v>27</v>
      </c>
      <c r="E444" s="377" t="s">
        <v>245</v>
      </c>
      <c r="F444" s="338" t="s">
        <v>8</v>
      </c>
      <c r="G444" s="339" t="s">
        <v>798</v>
      </c>
      <c r="H444" s="2"/>
      <c r="I444" s="614"/>
    </row>
    <row r="445" spans="1:9" ht="15" hidden="1" customHeight="1" x14ac:dyDescent="0.25">
      <c r="A445" s="140" t="s">
        <v>89</v>
      </c>
      <c r="B445" s="444" t="s">
        <v>56</v>
      </c>
      <c r="C445" s="2" t="s">
        <v>27</v>
      </c>
      <c r="D445" s="2" t="s">
        <v>27</v>
      </c>
      <c r="E445" s="377" t="s">
        <v>245</v>
      </c>
      <c r="F445" s="338" t="s">
        <v>8</v>
      </c>
      <c r="G445" s="339" t="s">
        <v>798</v>
      </c>
      <c r="H445" s="2" t="s">
        <v>14</v>
      </c>
      <c r="I445" s="612"/>
    </row>
    <row r="446" spans="1:9" ht="32.25" hidden="1" customHeight="1" x14ac:dyDescent="0.25">
      <c r="A446" s="77" t="s">
        <v>38</v>
      </c>
      <c r="B446" s="561" t="s">
        <v>56</v>
      </c>
      <c r="C446" s="2" t="s">
        <v>27</v>
      </c>
      <c r="D446" s="2" t="s">
        <v>27</v>
      </c>
      <c r="E446" s="377" t="s">
        <v>245</v>
      </c>
      <c r="F446" s="338" t="s">
        <v>8</v>
      </c>
      <c r="G446" s="339" t="s">
        <v>798</v>
      </c>
      <c r="H446" s="2" t="s">
        <v>37</v>
      </c>
      <c r="I446" s="612"/>
    </row>
    <row r="447" spans="1:9" s="82" customFormat="1" ht="18.75" customHeight="1" x14ac:dyDescent="0.25">
      <c r="A447" s="578" t="s">
        <v>899</v>
      </c>
      <c r="B447" s="447" t="s">
        <v>47</v>
      </c>
      <c r="C447" s="28" t="s">
        <v>113</v>
      </c>
      <c r="D447" s="28" t="s">
        <v>13</v>
      </c>
      <c r="E447" s="386"/>
      <c r="F447" s="387"/>
      <c r="G447" s="388"/>
      <c r="H447" s="28"/>
      <c r="I447" s="610">
        <f>I448</f>
        <v>85540</v>
      </c>
    </row>
    <row r="448" spans="1:9" s="82" customFormat="1" ht="53.25" customHeight="1" x14ac:dyDescent="0.25">
      <c r="A448" s="576" t="s">
        <v>900</v>
      </c>
      <c r="B448" s="42" t="s">
        <v>47</v>
      </c>
      <c r="C448" s="88" t="s">
        <v>113</v>
      </c>
      <c r="D448" s="37" t="s">
        <v>13</v>
      </c>
      <c r="E448" s="334" t="s">
        <v>895</v>
      </c>
      <c r="F448" s="335" t="s">
        <v>706</v>
      </c>
      <c r="G448" s="336" t="s">
        <v>707</v>
      </c>
      <c r="H448" s="575"/>
      <c r="I448" s="622">
        <f>I449</f>
        <v>85540</v>
      </c>
    </row>
    <row r="449" spans="1:9" s="82" customFormat="1" ht="48" customHeight="1" x14ac:dyDescent="0.25">
      <c r="A449" s="587" t="s">
        <v>901</v>
      </c>
      <c r="B449" s="562" t="s">
        <v>47</v>
      </c>
      <c r="C449" s="44" t="s">
        <v>113</v>
      </c>
      <c r="D449" s="53" t="s">
        <v>13</v>
      </c>
      <c r="E449" s="377" t="s">
        <v>896</v>
      </c>
      <c r="F449" s="378" t="s">
        <v>706</v>
      </c>
      <c r="G449" s="379" t="s">
        <v>897</v>
      </c>
      <c r="H449" s="91"/>
      <c r="I449" s="615">
        <f>I450</f>
        <v>85540</v>
      </c>
    </row>
    <row r="450" spans="1:9" s="46" customFormat="1" ht="19.5" customHeight="1" x14ac:dyDescent="0.25">
      <c r="A450" s="587" t="s">
        <v>902</v>
      </c>
      <c r="B450" s="562" t="s">
        <v>47</v>
      </c>
      <c r="C450" s="44" t="s">
        <v>113</v>
      </c>
      <c r="D450" s="53" t="s">
        <v>13</v>
      </c>
      <c r="E450" s="377" t="s">
        <v>896</v>
      </c>
      <c r="F450" s="378" t="s">
        <v>8</v>
      </c>
      <c r="G450" s="379" t="s">
        <v>898</v>
      </c>
      <c r="H450" s="91"/>
      <c r="I450" s="615">
        <f>I451</f>
        <v>85540</v>
      </c>
    </row>
    <row r="451" spans="1:9" s="46" customFormat="1" ht="21" customHeight="1" x14ac:dyDescent="0.25">
      <c r="A451" s="558" t="s">
        <v>89</v>
      </c>
      <c r="B451" s="562" t="s">
        <v>47</v>
      </c>
      <c r="C451" s="53" t="s">
        <v>113</v>
      </c>
      <c r="D451" s="53" t="s">
        <v>13</v>
      </c>
      <c r="E451" s="377" t="s">
        <v>896</v>
      </c>
      <c r="F451" s="378" t="s">
        <v>8</v>
      </c>
      <c r="G451" s="379" t="s">
        <v>898</v>
      </c>
      <c r="H451" s="91" t="s">
        <v>14</v>
      </c>
      <c r="I451" s="620">
        <v>85540</v>
      </c>
    </row>
    <row r="452" spans="1:9" ht="15.75" x14ac:dyDescent="0.25">
      <c r="A452" s="143" t="s">
        <v>31</v>
      </c>
      <c r="B452" s="26" t="s">
        <v>47</v>
      </c>
      <c r="C452" s="18" t="s">
        <v>33</v>
      </c>
      <c r="D452" s="18"/>
      <c r="E452" s="328"/>
      <c r="F452" s="329"/>
      <c r="G452" s="330"/>
      <c r="H452" s="18"/>
      <c r="I452" s="609">
        <f>I453</f>
        <v>675500</v>
      </c>
    </row>
    <row r="453" spans="1:9" ht="15.75" x14ac:dyDescent="0.25">
      <c r="A453" s="139" t="s">
        <v>32</v>
      </c>
      <c r="B453" s="447" t="s">
        <v>47</v>
      </c>
      <c r="C453" s="28" t="s">
        <v>33</v>
      </c>
      <c r="D453" s="28" t="s">
        <v>8</v>
      </c>
      <c r="E453" s="331"/>
      <c r="F453" s="332"/>
      <c r="G453" s="333"/>
      <c r="H453" s="28"/>
      <c r="I453" s="610">
        <f>I454</f>
        <v>675500</v>
      </c>
    </row>
    <row r="454" spans="1:9" ht="47.25" x14ac:dyDescent="0.25">
      <c r="A454" s="127" t="s">
        <v>909</v>
      </c>
      <c r="B454" s="42" t="s">
        <v>47</v>
      </c>
      <c r="C454" s="37" t="s">
        <v>33</v>
      </c>
      <c r="D454" s="37" t="s">
        <v>8</v>
      </c>
      <c r="E454" s="334" t="s">
        <v>247</v>
      </c>
      <c r="F454" s="335" t="s">
        <v>706</v>
      </c>
      <c r="G454" s="336" t="s">
        <v>707</v>
      </c>
      <c r="H454" s="40"/>
      <c r="I454" s="611">
        <f>I455</f>
        <v>675500</v>
      </c>
    </row>
    <row r="455" spans="1:9" ht="51" customHeight="1" x14ac:dyDescent="0.25">
      <c r="A455" s="129" t="s">
        <v>910</v>
      </c>
      <c r="B455" s="562" t="s">
        <v>47</v>
      </c>
      <c r="C455" s="2" t="s">
        <v>33</v>
      </c>
      <c r="D455" s="2" t="s">
        <v>8</v>
      </c>
      <c r="E455" s="337" t="s">
        <v>250</v>
      </c>
      <c r="F455" s="338" t="s">
        <v>706</v>
      </c>
      <c r="G455" s="339" t="s">
        <v>707</v>
      </c>
      <c r="H455" s="2"/>
      <c r="I455" s="612">
        <f>I456</f>
        <v>675500</v>
      </c>
    </row>
    <row r="456" spans="1:9" ht="15.75" x14ac:dyDescent="0.25">
      <c r="A456" s="129" t="s">
        <v>802</v>
      </c>
      <c r="B456" s="562" t="s">
        <v>47</v>
      </c>
      <c r="C456" s="2" t="s">
        <v>33</v>
      </c>
      <c r="D456" s="2" t="s">
        <v>8</v>
      </c>
      <c r="E456" s="337" t="s">
        <v>250</v>
      </c>
      <c r="F456" s="338" t="s">
        <v>8</v>
      </c>
      <c r="G456" s="339" t="s">
        <v>707</v>
      </c>
      <c r="H456" s="2"/>
      <c r="I456" s="612">
        <f>I457</f>
        <v>675500</v>
      </c>
    </row>
    <row r="457" spans="1:9" ht="18.75" customHeight="1" x14ac:dyDescent="0.25">
      <c r="A457" s="77" t="s">
        <v>99</v>
      </c>
      <c r="B457" s="562" t="s">
        <v>47</v>
      </c>
      <c r="C457" s="2" t="s">
        <v>33</v>
      </c>
      <c r="D457" s="2" t="s">
        <v>8</v>
      </c>
      <c r="E457" s="337" t="s">
        <v>250</v>
      </c>
      <c r="F457" s="338" t="s">
        <v>8</v>
      </c>
      <c r="G457" s="339" t="s">
        <v>741</v>
      </c>
      <c r="H457" s="2"/>
      <c r="I457" s="612">
        <f>I458+I459</f>
        <v>675500</v>
      </c>
    </row>
    <row r="458" spans="1:9" ht="46.5" customHeight="1" x14ac:dyDescent="0.25">
      <c r="A458" s="129" t="s">
        <v>88</v>
      </c>
      <c r="B458" s="562" t="s">
        <v>47</v>
      </c>
      <c r="C458" s="2" t="s">
        <v>33</v>
      </c>
      <c r="D458" s="2" t="s">
        <v>8</v>
      </c>
      <c r="E458" s="337" t="s">
        <v>250</v>
      </c>
      <c r="F458" s="338" t="s">
        <v>8</v>
      </c>
      <c r="G458" s="339" t="s">
        <v>741</v>
      </c>
      <c r="H458" s="2" t="s">
        <v>11</v>
      </c>
      <c r="I458" s="612">
        <v>489000</v>
      </c>
    </row>
    <row r="459" spans="1:9" ht="1.5" hidden="1" customHeight="1" x14ac:dyDescent="0.25">
      <c r="A459" s="140" t="s">
        <v>89</v>
      </c>
      <c r="B459" s="562" t="s">
        <v>47</v>
      </c>
      <c r="C459" s="2" t="s">
        <v>33</v>
      </c>
      <c r="D459" s="2" t="s">
        <v>8</v>
      </c>
      <c r="E459" s="337" t="s">
        <v>250</v>
      </c>
      <c r="F459" s="338" t="s">
        <v>8</v>
      </c>
      <c r="G459" s="339" t="s">
        <v>741</v>
      </c>
      <c r="H459" s="2" t="s">
        <v>14</v>
      </c>
      <c r="I459" s="612">
        <v>186500</v>
      </c>
    </row>
    <row r="460" spans="1:9" ht="15" hidden="1" customHeight="1" x14ac:dyDescent="0.25">
      <c r="A460" s="77" t="s">
        <v>16</v>
      </c>
      <c r="B460" s="562" t="s">
        <v>47</v>
      </c>
      <c r="C460" s="2" t="s">
        <v>33</v>
      </c>
      <c r="D460" s="2" t="s">
        <v>8</v>
      </c>
      <c r="E460" s="337" t="s">
        <v>250</v>
      </c>
      <c r="F460" s="338" t="s">
        <v>8</v>
      </c>
      <c r="G460" s="339" t="s">
        <v>741</v>
      </c>
      <c r="H460" s="2" t="s">
        <v>15</v>
      </c>
      <c r="I460" s="612"/>
    </row>
    <row r="461" spans="1:9" ht="33" hidden="1" customHeight="1" x14ac:dyDescent="0.25">
      <c r="A461" s="77" t="s">
        <v>175</v>
      </c>
      <c r="B461" s="561" t="s">
        <v>56</v>
      </c>
      <c r="C461" s="2" t="s">
        <v>33</v>
      </c>
      <c r="D461" s="2" t="s">
        <v>8</v>
      </c>
      <c r="E461" s="337" t="s">
        <v>803</v>
      </c>
      <c r="F461" s="338" t="s">
        <v>706</v>
      </c>
      <c r="G461" s="339" t="s">
        <v>707</v>
      </c>
      <c r="H461" s="2"/>
      <c r="I461" s="614"/>
    </row>
    <row r="462" spans="1:9" ht="15" hidden="1" customHeight="1" x14ac:dyDescent="0.25">
      <c r="A462" s="77" t="s">
        <v>804</v>
      </c>
      <c r="B462" s="561" t="s">
        <v>56</v>
      </c>
      <c r="C462" s="2" t="s">
        <v>33</v>
      </c>
      <c r="D462" s="2" t="s">
        <v>8</v>
      </c>
      <c r="E462" s="337" t="s">
        <v>251</v>
      </c>
      <c r="F462" s="338" t="s">
        <v>8</v>
      </c>
      <c r="G462" s="339" t="s">
        <v>707</v>
      </c>
      <c r="H462" s="2"/>
      <c r="I462" s="614"/>
    </row>
    <row r="463" spans="1:9" ht="15" hidden="1" customHeight="1" x14ac:dyDescent="0.25">
      <c r="A463" s="77" t="s">
        <v>99</v>
      </c>
      <c r="B463" s="561" t="s">
        <v>56</v>
      </c>
      <c r="C463" s="2" t="s">
        <v>33</v>
      </c>
      <c r="D463" s="2" t="s">
        <v>8</v>
      </c>
      <c r="E463" s="337" t="s">
        <v>251</v>
      </c>
      <c r="F463" s="338" t="s">
        <v>8</v>
      </c>
      <c r="G463" s="339" t="s">
        <v>741</v>
      </c>
      <c r="H463" s="2"/>
      <c r="I463" s="614"/>
    </row>
    <row r="464" spans="1:9" ht="15" hidden="1" customHeight="1" x14ac:dyDescent="0.25">
      <c r="A464" s="129" t="s">
        <v>88</v>
      </c>
      <c r="B464" s="561" t="s">
        <v>56</v>
      </c>
      <c r="C464" s="2" t="s">
        <v>33</v>
      </c>
      <c r="D464" s="2" t="s">
        <v>8</v>
      </c>
      <c r="E464" s="337" t="s">
        <v>251</v>
      </c>
      <c r="F464" s="338" t="s">
        <v>8</v>
      </c>
      <c r="G464" s="339" t="s">
        <v>741</v>
      </c>
      <c r="H464" s="2" t="s">
        <v>11</v>
      </c>
      <c r="I464" s="612"/>
    </row>
    <row r="465" spans="1:9" ht="15" hidden="1" customHeight="1" x14ac:dyDescent="0.25">
      <c r="A465" s="140" t="s">
        <v>89</v>
      </c>
      <c r="B465" s="444" t="s">
        <v>56</v>
      </c>
      <c r="C465" s="2" t="s">
        <v>33</v>
      </c>
      <c r="D465" s="2" t="s">
        <v>8</v>
      </c>
      <c r="E465" s="337" t="s">
        <v>251</v>
      </c>
      <c r="F465" s="338" t="s">
        <v>8</v>
      </c>
      <c r="G465" s="339" t="s">
        <v>741</v>
      </c>
      <c r="H465" s="2" t="s">
        <v>14</v>
      </c>
      <c r="I465" s="612"/>
    </row>
    <row r="466" spans="1:9" ht="15" hidden="1" customHeight="1" x14ac:dyDescent="0.25">
      <c r="A466" s="77" t="s">
        <v>16</v>
      </c>
      <c r="B466" s="561" t="s">
        <v>56</v>
      </c>
      <c r="C466" s="2" t="s">
        <v>33</v>
      </c>
      <c r="D466" s="2" t="s">
        <v>8</v>
      </c>
      <c r="E466" s="337" t="s">
        <v>251</v>
      </c>
      <c r="F466" s="338" t="s">
        <v>8</v>
      </c>
      <c r="G466" s="339" t="s">
        <v>741</v>
      </c>
      <c r="H466" s="2" t="s">
        <v>15</v>
      </c>
      <c r="I466" s="612"/>
    </row>
    <row r="467" spans="1:9" s="82" customFormat="1" ht="15" hidden="1" customHeight="1" x14ac:dyDescent="0.25">
      <c r="A467" s="127" t="s">
        <v>152</v>
      </c>
      <c r="B467" s="39" t="s">
        <v>56</v>
      </c>
      <c r="C467" s="37" t="s">
        <v>33</v>
      </c>
      <c r="D467" s="37" t="s">
        <v>8</v>
      </c>
      <c r="E467" s="334" t="s">
        <v>225</v>
      </c>
      <c r="F467" s="335" t="s">
        <v>706</v>
      </c>
      <c r="G467" s="336" t="s">
        <v>707</v>
      </c>
      <c r="H467" s="40"/>
      <c r="I467" s="611"/>
    </row>
    <row r="468" spans="1:9" s="82" customFormat="1" ht="15" hidden="1" customHeight="1" x14ac:dyDescent="0.25">
      <c r="A468" s="129" t="s">
        <v>176</v>
      </c>
      <c r="B468" s="561" t="s">
        <v>56</v>
      </c>
      <c r="C468" s="2" t="s">
        <v>33</v>
      </c>
      <c r="D468" s="2" t="s">
        <v>8</v>
      </c>
      <c r="E468" s="337" t="s">
        <v>252</v>
      </c>
      <c r="F468" s="338" t="s">
        <v>706</v>
      </c>
      <c r="G468" s="339" t="s">
        <v>707</v>
      </c>
      <c r="H468" s="2"/>
      <c r="I468" s="614"/>
    </row>
    <row r="469" spans="1:9" s="82" customFormat="1" ht="33.75" hidden="1" customHeight="1" x14ac:dyDescent="0.25">
      <c r="A469" s="129" t="s">
        <v>805</v>
      </c>
      <c r="B469" s="561" t="s">
        <v>56</v>
      </c>
      <c r="C469" s="2" t="s">
        <v>33</v>
      </c>
      <c r="D469" s="2" t="s">
        <v>8</v>
      </c>
      <c r="E469" s="337" t="s">
        <v>252</v>
      </c>
      <c r="F469" s="338" t="s">
        <v>10</v>
      </c>
      <c r="G469" s="339" t="s">
        <v>707</v>
      </c>
      <c r="H469" s="2"/>
      <c r="I469" s="614"/>
    </row>
    <row r="470" spans="1:9" s="82" customFormat="1" ht="15" hidden="1" customHeight="1" x14ac:dyDescent="0.25">
      <c r="A470" s="77" t="s">
        <v>807</v>
      </c>
      <c r="B470" s="561" t="s">
        <v>56</v>
      </c>
      <c r="C470" s="2" t="s">
        <v>33</v>
      </c>
      <c r="D470" s="2" t="s">
        <v>8</v>
      </c>
      <c r="E470" s="337" t="s">
        <v>252</v>
      </c>
      <c r="F470" s="338" t="s">
        <v>10</v>
      </c>
      <c r="G470" s="339" t="s">
        <v>806</v>
      </c>
      <c r="H470" s="2"/>
      <c r="I470" s="614"/>
    </row>
    <row r="471" spans="1:9" s="82" customFormat="1" ht="15" hidden="1" customHeight="1" x14ac:dyDescent="0.25">
      <c r="A471" s="140" t="s">
        <v>89</v>
      </c>
      <c r="B471" s="444" t="s">
        <v>56</v>
      </c>
      <c r="C471" s="2" t="s">
        <v>33</v>
      </c>
      <c r="D471" s="2" t="s">
        <v>8</v>
      </c>
      <c r="E471" s="337" t="s">
        <v>252</v>
      </c>
      <c r="F471" s="338" t="s">
        <v>10</v>
      </c>
      <c r="G471" s="339" t="s">
        <v>806</v>
      </c>
      <c r="H471" s="2" t="s">
        <v>14</v>
      </c>
      <c r="I471" s="612"/>
    </row>
    <row r="472" spans="1:9" ht="15" hidden="1" customHeight="1" x14ac:dyDescent="0.25">
      <c r="A472" s="139" t="s">
        <v>34</v>
      </c>
      <c r="B472" s="32" t="s">
        <v>56</v>
      </c>
      <c r="C472" s="28" t="s">
        <v>33</v>
      </c>
      <c r="D472" s="28" t="s">
        <v>18</v>
      </c>
      <c r="E472" s="331"/>
      <c r="F472" s="332"/>
      <c r="G472" s="333"/>
      <c r="H472" s="28"/>
      <c r="I472" s="610"/>
    </row>
    <row r="473" spans="1:9" ht="15" hidden="1" customHeight="1" x14ac:dyDescent="0.25">
      <c r="A473" s="127" t="s">
        <v>167</v>
      </c>
      <c r="B473" s="39" t="s">
        <v>56</v>
      </c>
      <c r="C473" s="37" t="s">
        <v>33</v>
      </c>
      <c r="D473" s="37" t="s">
        <v>18</v>
      </c>
      <c r="E473" s="334" t="s">
        <v>247</v>
      </c>
      <c r="F473" s="335" t="s">
        <v>706</v>
      </c>
      <c r="G473" s="336" t="s">
        <v>707</v>
      </c>
      <c r="H473" s="37"/>
      <c r="I473" s="611"/>
    </row>
    <row r="474" spans="1:9" ht="48.75" hidden="1" customHeight="1" x14ac:dyDescent="0.25">
      <c r="A474" s="77" t="s">
        <v>177</v>
      </c>
      <c r="B474" s="561" t="s">
        <v>56</v>
      </c>
      <c r="C474" s="2" t="s">
        <v>33</v>
      </c>
      <c r="D474" s="2" t="s">
        <v>18</v>
      </c>
      <c r="E474" s="337" t="s">
        <v>253</v>
      </c>
      <c r="F474" s="338" t="s">
        <v>706</v>
      </c>
      <c r="G474" s="339" t="s">
        <v>707</v>
      </c>
      <c r="H474" s="2"/>
      <c r="I474" s="614"/>
    </row>
    <row r="475" spans="1:9" ht="15" hidden="1" customHeight="1" x14ac:dyDescent="0.25">
      <c r="A475" s="77" t="s">
        <v>811</v>
      </c>
      <c r="B475" s="561" t="s">
        <v>56</v>
      </c>
      <c r="C475" s="2" t="s">
        <v>33</v>
      </c>
      <c r="D475" s="2" t="s">
        <v>18</v>
      </c>
      <c r="E475" s="337" t="s">
        <v>253</v>
      </c>
      <c r="F475" s="338" t="s">
        <v>8</v>
      </c>
      <c r="G475" s="339" t="s">
        <v>707</v>
      </c>
      <c r="H475" s="2"/>
      <c r="I475" s="614"/>
    </row>
    <row r="476" spans="1:9" ht="15" hidden="1" customHeight="1" x14ac:dyDescent="0.25">
      <c r="A476" s="77" t="s">
        <v>87</v>
      </c>
      <c r="B476" s="561" t="s">
        <v>56</v>
      </c>
      <c r="C476" s="53" t="s">
        <v>33</v>
      </c>
      <c r="D476" s="53" t="s">
        <v>18</v>
      </c>
      <c r="E476" s="377" t="s">
        <v>253</v>
      </c>
      <c r="F476" s="378" t="s">
        <v>812</v>
      </c>
      <c r="G476" s="379" t="s">
        <v>711</v>
      </c>
      <c r="H476" s="53"/>
      <c r="I476" s="614"/>
    </row>
    <row r="477" spans="1:9" ht="15" hidden="1" customHeight="1" x14ac:dyDescent="0.25">
      <c r="A477" s="129" t="s">
        <v>88</v>
      </c>
      <c r="B477" s="561" t="s">
        <v>56</v>
      </c>
      <c r="C477" s="2" t="s">
        <v>33</v>
      </c>
      <c r="D477" s="2" t="s">
        <v>18</v>
      </c>
      <c r="E477" s="337" t="s">
        <v>253</v>
      </c>
      <c r="F477" s="338" t="s">
        <v>812</v>
      </c>
      <c r="G477" s="339" t="s">
        <v>711</v>
      </c>
      <c r="H477" s="2" t="s">
        <v>11</v>
      </c>
      <c r="I477" s="612"/>
    </row>
    <row r="478" spans="1:9" ht="15" hidden="1" customHeight="1" x14ac:dyDescent="0.25">
      <c r="A478" s="77" t="s">
        <v>808</v>
      </c>
      <c r="B478" s="561" t="s">
        <v>56</v>
      </c>
      <c r="C478" s="2" t="s">
        <v>33</v>
      </c>
      <c r="D478" s="2" t="s">
        <v>18</v>
      </c>
      <c r="E478" s="337" t="s">
        <v>253</v>
      </c>
      <c r="F478" s="338" t="s">
        <v>10</v>
      </c>
      <c r="G478" s="339" t="s">
        <v>707</v>
      </c>
      <c r="H478" s="2"/>
      <c r="I478" s="614"/>
    </row>
    <row r="479" spans="1:9" ht="15" hidden="1" customHeight="1" x14ac:dyDescent="0.25">
      <c r="A479" s="77" t="s">
        <v>101</v>
      </c>
      <c r="B479" s="561" t="s">
        <v>56</v>
      </c>
      <c r="C479" s="2" t="s">
        <v>33</v>
      </c>
      <c r="D479" s="2" t="s">
        <v>18</v>
      </c>
      <c r="E479" s="337" t="s">
        <v>253</v>
      </c>
      <c r="F479" s="338" t="s">
        <v>809</v>
      </c>
      <c r="G479" s="339" t="s">
        <v>810</v>
      </c>
      <c r="H479" s="2"/>
      <c r="I479" s="614"/>
    </row>
    <row r="480" spans="1:9" ht="15" hidden="1" customHeight="1" x14ac:dyDescent="0.25">
      <c r="A480" s="129" t="s">
        <v>88</v>
      </c>
      <c r="B480" s="561" t="s">
        <v>56</v>
      </c>
      <c r="C480" s="2" t="s">
        <v>33</v>
      </c>
      <c r="D480" s="2" t="s">
        <v>18</v>
      </c>
      <c r="E480" s="337" t="s">
        <v>253</v>
      </c>
      <c r="F480" s="338" t="s">
        <v>809</v>
      </c>
      <c r="G480" s="339" t="s">
        <v>810</v>
      </c>
      <c r="H480" s="2" t="s">
        <v>11</v>
      </c>
      <c r="I480" s="612"/>
    </row>
    <row r="481" spans="1:9" ht="15" hidden="1" customHeight="1" x14ac:dyDescent="0.25">
      <c r="A481" s="77" t="s">
        <v>99</v>
      </c>
      <c r="B481" s="561" t="s">
        <v>56</v>
      </c>
      <c r="C481" s="2" t="s">
        <v>33</v>
      </c>
      <c r="D481" s="2" t="s">
        <v>18</v>
      </c>
      <c r="E481" s="337" t="s">
        <v>253</v>
      </c>
      <c r="F481" s="338" t="s">
        <v>809</v>
      </c>
      <c r="G481" s="339" t="s">
        <v>741</v>
      </c>
      <c r="H481" s="2"/>
      <c r="I481" s="614"/>
    </row>
    <row r="482" spans="1:9" ht="15" hidden="1" customHeight="1" x14ac:dyDescent="0.25">
      <c r="A482" s="129" t="s">
        <v>88</v>
      </c>
      <c r="B482" s="561" t="s">
        <v>56</v>
      </c>
      <c r="C482" s="2" t="s">
        <v>33</v>
      </c>
      <c r="D482" s="2" t="s">
        <v>18</v>
      </c>
      <c r="E482" s="337" t="s">
        <v>253</v>
      </c>
      <c r="F482" s="338" t="s">
        <v>809</v>
      </c>
      <c r="G482" s="339" t="s">
        <v>741</v>
      </c>
      <c r="H482" s="2" t="s">
        <v>11</v>
      </c>
      <c r="I482" s="612"/>
    </row>
    <row r="483" spans="1:9" ht="15" hidden="1" customHeight="1" x14ac:dyDescent="0.25">
      <c r="A483" s="140" t="s">
        <v>89</v>
      </c>
      <c r="B483" s="444" t="s">
        <v>56</v>
      </c>
      <c r="C483" s="2" t="s">
        <v>33</v>
      </c>
      <c r="D483" s="2" t="s">
        <v>18</v>
      </c>
      <c r="E483" s="337" t="s">
        <v>253</v>
      </c>
      <c r="F483" s="338" t="s">
        <v>809</v>
      </c>
      <c r="G483" s="339" t="s">
        <v>741</v>
      </c>
      <c r="H483" s="2" t="s">
        <v>14</v>
      </c>
      <c r="I483" s="612"/>
    </row>
    <row r="484" spans="1:9" ht="15" hidden="1" customHeight="1" x14ac:dyDescent="0.25">
      <c r="A484" s="77" t="s">
        <v>16</v>
      </c>
      <c r="B484" s="561" t="s">
        <v>56</v>
      </c>
      <c r="C484" s="2" t="s">
        <v>33</v>
      </c>
      <c r="D484" s="2" t="s">
        <v>18</v>
      </c>
      <c r="E484" s="337" t="s">
        <v>253</v>
      </c>
      <c r="F484" s="338" t="s">
        <v>809</v>
      </c>
      <c r="G484" s="339" t="s">
        <v>741</v>
      </c>
      <c r="H484" s="2" t="s">
        <v>15</v>
      </c>
      <c r="I484" s="612"/>
    </row>
    <row r="485" spans="1:9" ht="15" hidden="1" customHeight="1" x14ac:dyDescent="0.25">
      <c r="A485" s="130" t="s">
        <v>120</v>
      </c>
      <c r="B485" s="39" t="s">
        <v>56</v>
      </c>
      <c r="C485" s="37" t="s">
        <v>33</v>
      </c>
      <c r="D485" s="37" t="s">
        <v>18</v>
      </c>
      <c r="E485" s="334" t="s">
        <v>709</v>
      </c>
      <c r="F485" s="335" t="s">
        <v>706</v>
      </c>
      <c r="G485" s="336" t="s">
        <v>707</v>
      </c>
      <c r="H485" s="37"/>
      <c r="I485" s="611"/>
    </row>
    <row r="486" spans="1:9" ht="15" hidden="1" customHeight="1" x14ac:dyDescent="0.25">
      <c r="A486" s="131" t="s">
        <v>134</v>
      </c>
      <c r="B486" s="64" t="s">
        <v>56</v>
      </c>
      <c r="C486" s="2" t="s">
        <v>33</v>
      </c>
      <c r="D486" s="2" t="s">
        <v>18</v>
      </c>
      <c r="E486" s="337" t="s">
        <v>204</v>
      </c>
      <c r="F486" s="338" t="s">
        <v>706</v>
      </c>
      <c r="G486" s="339" t="s">
        <v>707</v>
      </c>
      <c r="H486" s="53"/>
      <c r="I486" s="614"/>
    </row>
    <row r="487" spans="1:9" ht="15" hidden="1" customHeight="1" x14ac:dyDescent="0.25">
      <c r="A487" s="131" t="s">
        <v>713</v>
      </c>
      <c r="B487" s="64" t="s">
        <v>56</v>
      </c>
      <c r="C487" s="2" t="s">
        <v>33</v>
      </c>
      <c r="D487" s="2" t="s">
        <v>18</v>
      </c>
      <c r="E487" s="337" t="s">
        <v>204</v>
      </c>
      <c r="F487" s="338" t="s">
        <v>8</v>
      </c>
      <c r="G487" s="339" t="s">
        <v>707</v>
      </c>
      <c r="H487" s="53"/>
      <c r="I487" s="614"/>
    </row>
    <row r="488" spans="1:9" ht="15" hidden="1" customHeight="1" x14ac:dyDescent="0.25">
      <c r="A488" s="131" t="s">
        <v>122</v>
      </c>
      <c r="B488" s="64" t="s">
        <v>56</v>
      </c>
      <c r="C488" s="2" t="s">
        <v>33</v>
      </c>
      <c r="D488" s="2" t="s">
        <v>18</v>
      </c>
      <c r="E488" s="337" t="s">
        <v>204</v>
      </c>
      <c r="F488" s="338" t="s">
        <v>8</v>
      </c>
      <c r="G488" s="339" t="s">
        <v>712</v>
      </c>
      <c r="H488" s="53"/>
      <c r="I488" s="614"/>
    </row>
    <row r="489" spans="1:9" ht="15" hidden="1" customHeight="1" x14ac:dyDescent="0.25">
      <c r="A489" s="140" t="s">
        <v>89</v>
      </c>
      <c r="B489" s="444" t="s">
        <v>56</v>
      </c>
      <c r="C489" s="2" t="s">
        <v>33</v>
      </c>
      <c r="D489" s="2" t="s">
        <v>18</v>
      </c>
      <c r="E489" s="337" t="s">
        <v>204</v>
      </c>
      <c r="F489" s="338" t="s">
        <v>8</v>
      </c>
      <c r="G489" s="339" t="s">
        <v>712</v>
      </c>
      <c r="H489" s="2" t="s">
        <v>14</v>
      </c>
      <c r="I489" s="612"/>
    </row>
    <row r="490" spans="1:9" ht="15" hidden="1" customHeight="1" x14ac:dyDescent="0.25">
      <c r="A490" s="143" t="s">
        <v>35</v>
      </c>
      <c r="B490" s="22" t="s">
        <v>56</v>
      </c>
      <c r="C490" s="22">
        <v>10</v>
      </c>
      <c r="D490" s="22"/>
      <c r="E490" s="368"/>
      <c r="F490" s="369"/>
      <c r="G490" s="370"/>
      <c r="H490" s="18"/>
      <c r="I490" s="609"/>
    </row>
    <row r="491" spans="1:9" ht="15" hidden="1" customHeight="1" x14ac:dyDescent="0.25">
      <c r="A491" s="139" t="s">
        <v>39</v>
      </c>
      <c r="B491" s="32" t="s">
        <v>56</v>
      </c>
      <c r="C491" s="32">
        <v>10</v>
      </c>
      <c r="D491" s="28" t="s">
        <v>13</v>
      </c>
      <c r="E491" s="331"/>
      <c r="F491" s="332"/>
      <c r="G491" s="333"/>
      <c r="H491" s="28"/>
      <c r="I491" s="610"/>
    </row>
    <row r="492" spans="1:9" ht="15" hidden="1" customHeight="1" x14ac:dyDescent="0.25">
      <c r="A492" s="127" t="s">
        <v>167</v>
      </c>
      <c r="B492" s="39" t="s">
        <v>56</v>
      </c>
      <c r="C492" s="37" t="s">
        <v>54</v>
      </c>
      <c r="D492" s="37" t="s">
        <v>13</v>
      </c>
      <c r="E492" s="334" t="s">
        <v>247</v>
      </c>
      <c r="F492" s="335" t="s">
        <v>706</v>
      </c>
      <c r="G492" s="336" t="s">
        <v>707</v>
      </c>
      <c r="H492" s="37"/>
      <c r="I492" s="611"/>
    </row>
    <row r="493" spans="1:9" ht="48" hidden="1" customHeight="1" x14ac:dyDescent="0.25">
      <c r="A493" s="129" t="s">
        <v>174</v>
      </c>
      <c r="B493" s="561" t="s">
        <v>56</v>
      </c>
      <c r="C493" s="64">
        <v>10</v>
      </c>
      <c r="D493" s="53" t="s">
        <v>13</v>
      </c>
      <c r="E493" s="377" t="s">
        <v>250</v>
      </c>
      <c r="F493" s="378" t="s">
        <v>706</v>
      </c>
      <c r="G493" s="379" t="s">
        <v>707</v>
      </c>
      <c r="H493" s="53"/>
      <c r="I493" s="614"/>
    </row>
    <row r="494" spans="1:9" ht="15" hidden="1" customHeight="1" x14ac:dyDescent="0.25">
      <c r="A494" s="129" t="s">
        <v>802</v>
      </c>
      <c r="B494" s="561" t="s">
        <v>56</v>
      </c>
      <c r="C494" s="64">
        <v>10</v>
      </c>
      <c r="D494" s="53" t="s">
        <v>13</v>
      </c>
      <c r="E494" s="377" t="s">
        <v>250</v>
      </c>
      <c r="F494" s="378" t="s">
        <v>8</v>
      </c>
      <c r="G494" s="379" t="s">
        <v>707</v>
      </c>
      <c r="H494" s="53"/>
      <c r="I494" s="614"/>
    </row>
    <row r="495" spans="1:9" ht="33" hidden="1" customHeight="1" x14ac:dyDescent="0.25">
      <c r="A495" s="129" t="s">
        <v>180</v>
      </c>
      <c r="B495" s="561" t="s">
        <v>56</v>
      </c>
      <c r="C495" s="64">
        <v>10</v>
      </c>
      <c r="D495" s="53" t="s">
        <v>13</v>
      </c>
      <c r="E495" s="377" t="s">
        <v>250</v>
      </c>
      <c r="F495" s="378" t="s">
        <v>812</v>
      </c>
      <c r="G495" s="379" t="s">
        <v>815</v>
      </c>
      <c r="H495" s="53"/>
      <c r="I495" s="614"/>
    </row>
    <row r="496" spans="1:9" ht="15" hidden="1" customHeight="1" x14ac:dyDescent="0.25">
      <c r="A496" s="140" t="s">
        <v>89</v>
      </c>
      <c r="B496" s="444" t="s">
        <v>56</v>
      </c>
      <c r="C496" s="64">
        <v>10</v>
      </c>
      <c r="D496" s="53" t="s">
        <v>13</v>
      </c>
      <c r="E496" s="377" t="s">
        <v>250</v>
      </c>
      <c r="F496" s="378" t="s">
        <v>812</v>
      </c>
      <c r="G496" s="379" t="s">
        <v>815</v>
      </c>
      <c r="H496" s="53" t="s">
        <v>14</v>
      </c>
      <c r="I496" s="612"/>
    </row>
    <row r="497" spans="1:9" ht="15" hidden="1" customHeight="1" x14ac:dyDescent="0.25">
      <c r="A497" s="77" t="s">
        <v>38</v>
      </c>
      <c r="B497" s="561" t="s">
        <v>56</v>
      </c>
      <c r="C497" s="64">
        <v>10</v>
      </c>
      <c r="D497" s="53" t="s">
        <v>13</v>
      </c>
      <c r="E497" s="377" t="s">
        <v>250</v>
      </c>
      <c r="F497" s="378" t="s">
        <v>812</v>
      </c>
      <c r="G497" s="379" t="s">
        <v>815</v>
      </c>
      <c r="H497" s="53" t="s">
        <v>37</v>
      </c>
      <c r="I497" s="612"/>
    </row>
    <row r="498" spans="1:9" ht="48.75" hidden="1" customHeight="1" x14ac:dyDescent="0.25">
      <c r="A498" s="77" t="s">
        <v>175</v>
      </c>
      <c r="B498" s="561" t="s">
        <v>56</v>
      </c>
      <c r="C498" s="64">
        <v>10</v>
      </c>
      <c r="D498" s="53" t="s">
        <v>13</v>
      </c>
      <c r="E498" s="377" t="s">
        <v>803</v>
      </c>
      <c r="F498" s="378" t="s">
        <v>706</v>
      </c>
      <c r="G498" s="379" t="s">
        <v>707</v>
      </c>
      <c r="H498" s="53"/>
      <c r="I498" s="614"/>
    </row>
    <row r="499" spans="1:9" ht="15" hidden="1" customHeight="1" x14ac:dyDescent="0.25">
      <c r="A499" s="77" t="s">
        <v>804</v>
      </c>
      <c r="B499" s="561" t="s">
        <v>56</v>
      </c>
      <c r="C499" s="64">
        <v>10</v>
      </c>
      <c r="D499" s="53" t="s">
        <v>13</v>
      </c>
      <c r="E499" s="377" t="s">
        <v>251</v>
      </c>
      <c r="F499" s="378" t="s">
        <v>8</v>
      </c>
      <c r="G499" s="379" t="s">
        <v>707</v>
      </c>
      <c r="H499" s="53"/>
      <c r="I499" s="614"/>
    </row>
    <row r="500" spans="1:9" ht="33.75" hidden="1" customHeight="1" x14ac:dyDescent="0.25">
      <c r="A500" s="129" t="s">
        <v>180</v>
      </c>
      <c r="B500" s="561" t="s">
        <v>56</v>
      </c>
      <c r="C500" s="64">
        <v>10</v>
      </c>
      <c r="D500" s="53" t="s">
        <v>13</v>
      </c>
      <c r="E500" s="377" t="s">
        <v>251</v>
      </c>
      <c r="F500" s="378" t="s">
        <v>812</v>
      </c>
      <c r="G500" s="379" t="s">
        <v>815</v>
      </c>
      <c r="H500" s="53"/>
      <c r="I500" s="614"/>
    </row>
    <row r="501" spans="1:9" ht="15" hidden="1" customHeight="1" x14ac:dyDescent="0.25">
      <c r="A501" s="140" t="s">
        <v>89</v>
      </c>
      <c r="B501" s="444" t="s">
        <v>56</v>
      </c>
      <c r="C501" s="64">
        <v>10</v>
      </c>
      <c r="D501" s="53" t="s">
        <v>13</v>
      </c>
      <c r="E501" s="377" t="s">
        <v>251</v>
      </c>
      <c r="F501" s="378" t="s">
        <v>812</v>
      </c>
      <c r="G501" s="379" t="s">
        <v>815</v>
      </c>
      <c r="H501" s="53" t="s">
        <v>14</v>
      </c>
      <c r="I501" s="612"/>
    </row>
    <row r="502" spans="1:9" ht="15" hidden="1" customHeight="1" x14ac:dyDescent="0.25">
      <c r="A502" s="77" t="s">
        <v>38</v>
      </c>
      <c r="B502" s="561" t="s">
        <v>56</v>
      </c>
      <c r="C502" s="64">
        <v>10</v>
      </c>
      <c r="D502" s="53" t="s">
        <v>13</v>
      </c>
      <c r="E502" s="377" t="s">
        <v>251</v>
      </c>
      <c r="F502" s="378" t="s">
        <v>812</v>
      </c>
      <c r="G502" s="379" t="s">
        <v>815</v>
      </c>
      <c r="H502" s="53" t="s">
        <v>37</v>
      </c>
      <c r="I502" s="612"/>
    </row>
    <row r="503" spans="1:9" ht="50.25" hidden="1" customHeight="1" x14ac:dyDescent="0.25">
      <c r="A503" s="77" t="s">
        <v>168</v>
      </c>
      <c r="B503" s="561" t="s">
        <v>56</v>
      </c>
      <c r="C503" s="64">
        <v>10</v>
      </c>
      <c r="D503" s="53" t="s">
        <v>13</v>
      </c>
      <c r="E503" s="377" t="s">
        <v>248</v>
      </c>
      <c r="F503" s="378" t="s">
        <v>706</v>
      </c>
      <c r="G503" s="379" t="s">
        <v>707</v>
      </c>
      <c r="H503" s="53"/>
      <c r="I503" s="614"/>
    </row>
    <row r="504" spans="1:9" ht="15" hidden="1" customHeight="1" x14ac:dyDescent="0.25">
      <c r="A504" s="77" t="s">
        <v>791</v>
      </c>
      <c r="B504" s="561" t="s">
        <v>56</v>
      </c>
      <c r="C504" s="64">
        <v>10</v>
      </c>
      <c r="D504" s="53" t="s">
        <v>13</v>
      </c>
      <c r="E504" s="377" t="s">
        <v>248</v>
      </c>
      <c r="F504" s="378" t="s">
        <v>8</v>
      </c>
      <c r="G504" s="379" t="s">
        <v>707</v>
      </c>
      <c r="H504" s="53"/>
      <c r="I504" s="614"/>
    </row>
    <row r="505" spans="1:9" ht="15" hidden="1" customHeight="1" x14ac:dyDescent="0.25">
      <c r="A505" s="77" t="s">
        <v>817</v>
      </c>
      <c r="B505" s="561" t="s">
        <v>56</v>
      </c>
      <c r="C505" s="64">
        <v>10</v>
      </c>
      <c r="D505" s="53" t="s">
        <v>13</v>
      </c>
      <c r="E505" s="377" t="s">
        <v>248</v>
      </c>
      <c r="F505" s="378" t="s">
        <v>8</v>
      </c>
      <c r="G505" s="379" t="s">
        <v>816</v>
      </c>
      <c r="H505" s="53"/>
      <c r="I505" s="614"/>
    </row>
    <row r="506" spans="1:9" ht="15" hidden="1" customHeight="1" x14ac:dyDescent="0.25">
      <c r="A506" s="140" t="s">
        <v>89</v>
      </c>
      <c r="B506" s="444" t="s">
        <v>56</v>
      </c>
      <c r="C506" s="64">
        <v>10</v>
      </c>
      <c r="D506" s="53" t="s">
        <v>13</v>
      </c>
      <c r="E506" s="377" t="s">
        <v>248</v>
      </c>
      <c r="F506" s="378" t="s">
        <v>8</v>
      </c>
      <c r="G506" s="379" t="s">
        <v>816</v>
      </c>
      <c r="H506" s="53" t="s">
        <v>14</v>
      </c>
      <c r="I506" s="612"/>
    </row>
    <row r="507" spans="1:9" ht="15" hidden="1" customHeight="1" x14ac:dyDescent="0.25">
      <c r="A507" s="77" t="s">
        <v>38</v>
      </c>
      <c r="B507" s="561" t="s">
        <v>56</v>
      </c>
      <c r="C507" s="64">
        <v>10</v>
      </c>
      <c r="D507" s="53" t="s">
        <v>13</v>
      </c>
      <c r="E507" s="377" t="s">
        <v>248</v>
      </c>
      <c r="F507" s="378" t="s">
        <v>8</v>
      </c>
      <c r="G507" s="379" t="s">
        <v>816</v>
      </c>
      <c r="H507" s="53" t="s">
        <v>37</v>
      </c>
      <c r="I507" s="612"/>
    </row>
    <row r="508" spans="1:9" ht="15" hidden="1" customHeight="1" x14ac:dyDescent="0.25">
      <c r="A508" s="143" t="s">
        <v>41</v>
      </c>
      <c r="B508" s="22" t="s">
        <v>56</v>
      </c>
      <c r="C508" s="22">
        <v>11</v>
      </c>
      <c r="D508" s="22"/>
      <c r="E508" s="368"/>
      <c r="F508" s="369"/>
      <c r="G508" s="370"/>
      <c r="H508" s="18"/>
      <c r="I508" s="609"/>
    </row>
    <row r="509" spans="1:9" ht="36.75" customHeight="1" x14ac:dyDescent="0.25">
      <c r="A509" s="139" t="str">
        <f>[2]прил7!A156</f>
        <v>ОБСЛУЖИВАНИЕ ГОСУДАРСТВЕННОГО И МУНИЦИПАЛЬНОГО ДОЛГА</v>
      </c>
      <c r="B509" s="32" t="str">
        <f t="shared" ref="B509:B514" si="0">$B$458</f>
        <v>001</v>
      </c>
      <c r="C509" s="32">
        <v>13</v>
      </c>
      <c r="D509" s="28"/>
      <c r="E509" s="331"/>
      <c r="F509" s="332"/>
      <c r="G509" s="333"/>
      <c r="H509" s="28"/>
      <c r="I509" s="610">
        <f>I510</f>
        <v>18439.689999999999</v>
      </c>
    </row>
    <row r="510" spans="1:9" ht="40.5" customHeight="1" x14ac:dyDescent="0.25">
      <c r="A510" s="135" t="str">
        <f>[2]прил7!A157</f>
        <v>Обслуживание гоударственного внутреннего и муниципального  долга</v>
      </c>
      <c r="B510" s="445" t="str">
        <f t="shared" si="0"/>
        <v>001</v>
      </c>
      <c r="C510" s="37" t="s">
        <v>971</v>
      </c>
      <c r="D510" s="37" t="s">
        <v>8</v>
      </c>
      <c r="E510" s="334"/>
      <c r="F510" s="335"/>
      <c r="G510" s="336"/>
      <c r="H510" s="40"/>
      <c r="I510" s="611">
        <f>I511</f>
        <v>18439.689999999999</v>
      </c>
    </row>
    <row r="511" spans="1:9" s="46" customFormat="1" ht="44.25" customHeight="1" x14ac:dyDescent="0.25">
      <c r="A511" s="77" t="str">
        <f>[2]прил7!A158</f>
        <v>Непрограммная деятельность органов местного самоуправления</v>
      </c>
      <c r="B511" s="561" t="str">
        <f t="shared" si="0"/>
        <v>001</v>
      </c>
      <c r="C511" s="44" t="s">
        <v>971</v>
      </c>
      <c r="D511" s="44" t="s">
        <v>8</v>
      </c>
      <c r="E511" s="380" t="s">
        <v>972</v>
      </c>
      <c r="F511" s="381" t="s">
        <v>706</v>
      </c>
      <c r="G511" s="382" t="s">
        <v>707</v>
      </c>
      <c r="H511" s="45"/>
      <c r="I511" s="619">
        <f>I512</f>
        <v>18439.689999999999</v>
      </c>
    </row>
    <row r="512" spans="1:9" s="46" customFormat="1" ht="42.75" customHeight="1" x14ac:dyDescent="0.25">
      <c r="A512" s="397" t="str">
        <f>[2]прил7!A159</f>
        <v>Непрограммные расходы  органов местного самоуправления</v>
      </c>
      <c r="B512" s="561" t="str">
        <f t="shared" si="0"/>
        <v>001</v>
      </c>
      <c r="C512" s="44" t="s">
        <v>971</v>
      </c>
      <c r="D512" s="44" t="s">
        <v>8</v>
      </c>
      <c r="E512" s="380" t="s">
        <v>973</v>
      </c>
      <c r="F512" s="381" t="s">
        <v>706</v>
      </c>
      <c r="G512" s="382" t="s">
        <v>707</v>
      </c>
      <c r="H512" s="45"/>
      <c r="I512" s="619">
        <f>I513</f>
        <v>18439.689999999999</v>
      </c>
    </row>
    <row r="513" spans="1:9" s="46" customFormat="1" ht="43.5" customHeight="1" x14ac:dyDescent="0.25">
      <c r="A513" s="99" t="str">
        <f>[2]прил7!A160</f>
        <v>Обслуживание государственного (муниципального) долга</v>
      </c>
      <c r="B513" s="448" t="str">
        <f t="shared" si="0"/>
        <v>001</v>
      </c>
      <c r="C513" s="44" t="s">
        <v>971</v>
      </c>
      <c r="D513" s="44" t="s">
        <v>8</v>
      </c>
      <c r="E513" s="380" t="s">
        <v>973</v>
      </c>
      <c r="F513" s="381" t="s">
        <v>706</v>
      </c>
      <c r="G513" s="382" t="s">
        <v>974</v>
      </c>
      <c r="H513" s="45"/>
      <c r="I513" s="619">
        <f>I514</f>
        <v>18439.689999999999</v>
      </c>
    </row>
    <row r="514" spans="1:9" s="46" customFormat="1" ht="39.75" customHeight="1" x14ac:dyDescent="0.25">
      <c r="A514" s="133" t="str">
        <f>[2]прил7!A161</f>
        <v>Обслуживание государственного (муниципального) долга</v>
      </c>
      <c r="B514" s="449" t="str">
        <f t="shared" si="0"/>
        <v>001</v>
      </c>
      <c r="C514" s="44" t="s">
        <v>971</v>
      </c>
      <c r="D514" s="44" t="s">
        <v>8</v>
      </c>
      <c r="E514" s="380" t="s">
        <v>973</v>
      </c>
      <c r="F514" s="381" t="s">
        <v>706</v>
      </c>
      <c r="G514" s="382" t="s">
        <v>974</v>
      </c>
      <c r="H514" s="45" t="s">
        <v>975</v>
      </c>
      <c r="I514" s="620">
        <v>18439.689999999999</v>
      </c>
    </row>
    <row r="515" spans="1:9" ht="38.25" hidden="1" customHeight="1" x14ac:dyDescent="0.25">
      <c r="A515" s="131" t="s">
        <v>184</v>
      </c>
      <c r="B515" s="64" t="s">
        <v>56</v>
      </c>
      <c r="C515" s="2" t="s">
        <v>43</v>
      </c>
      <c r="D515" s="2" t="s">
        <v>10</v>
      </c>
      <c r="E515" s="337" t="s">
        <v>234</v>
      </c>
      <c r="F515" s="338" t="s">
        <v>706</v>
      </c>
      <c r="G515" s="339" t="s">
        <v>707</v>
      </c>
      <c r="H515" s="2"/>
      <c r="I515" s="426"/>
    </row>
    <row r="516" spans="1:9" ht="30.75" hidden="1" customHeight="1" x14ac:dyDescent="0.25">
      <c r="A516" s="394" t="s">
        <v>714</v>
      </c>
      <c r="B516" s="64" t="s">
        <v>56</v>
      </c>
      <c r="C516" s="44" t="s">
        <v>43</v>
      </c>
      <c r="D516" s="44" t="s">
        <v>10</v>
      </c>
      <c r="E516" s="337" t="s">
        <v>234</v>
      </c>
      <c r="F516" s="338" t="s">
        <v>8</v>
      </c>
      <c r="G516" s="339" t="s">
        <v>707</v>
      </c>
      <c r="H516" s="2"/>
      <c r="I516" s="426"/>
    </row>
    <row r="517" spans="1:9" ht="31.5" hidden="1" customHeight="1" x14ac:dyDescent="0.25">
      <c r="A517" s="103" t="s">
        <v>117</v>
      </c>
      <c r="B517" s="64" t="s">
        <v>56</v>
      </c>
      <c r="C517" s="2" t="s">
        <v>43</v>
      </c>
      <c r="D517" s="2" t="s">
        <v>10</v>
      </c>
      <c r="E517" s="337" t="s">
        <v>234</v>
      </c>
      <c r="F517" s="338" t="s">
        <v>8</v>
      </c>
      <c r="G517" s="339" t="s">
        <v>716</v>
      </c>
      <c r="H517" s="2"/>
      <c r="I517" s="426"/>
    </row>
    <row r="518" spans="1:9" ht="31.5" hidden="1" customHeight="1" x14ac:dyDescent="0.25">
      <c r="A518" s="140" t="s">
        <v>89</v>
      </c>
      <c r="B518" s="444" t="s">
        <v>56</v>
      </c>
      <c r="C518" s="2" t="s">
        <v>43</v>
      </c>
      <c r="D518" s="2" t="s">
        <v>10</v>
      </c>
      <c r="E518" s="337" t="s">
        <v>234</v>
      </c>
      <c r="F518" s="338" t="s">
        <v>8</v>
      </c>
      <c r="G518" s="339" t="s">
        <v>716</v>
      </c>
      <c r="H518" s="2" t="s">
        <v>14</v>
      </c>
      <c r="I518" s="427"/>
    </row>
    <row r="519" spans="1:9" ht="33" hidden="1" customHeight="1" x14ac:dyDescent="0.25">
      <c r="A519" s="136" t="s">
        <v>169</v>
      </c>
      <c r="B519" s="39" t="s">
        <v>56</v>
      </c>
      <c r="C519" s="37" t="s">
        <v>43</v>
      </c>
      <c r="D519" s="37" t="s">
        <v>10</v>
      </c>
      <c r="E519" s="334" t="s">
        <v>793</v>
      </c>
      <c r="F519" s="335" t="s">
        <v>706</v>
      </c>
      <c r="G519" s="336" t="s">
        <v>707</v>
      </c>
      <c r="H519" s="37"/>
      <c r="I519" s="425"/>
    </row>
    <row r="520" spans="1:9" ht="33" hidden="1" customHeight="1" x14ac:dyDescent="0.25">
      <c r="A520" s="137" t="s">
        <v>185</v>
      </c>
      <c r="B520" s="64" t="s">
        <v>56</v>
      </c>
      <c r="C520" s="2" t="s">
        <v>43</v>
      </c>
      <c r="D520" s="2" t="s">
        <v>10</v>
      </c>
      <c r="E520" s="337" t="s">
        <v>254</v>
      </c>
      <c r="F520" s="338" t="s">
        <v>706</v>
      </c>
      <c r="G520" s="339" t="s">
        <v>707</v>
      </c>
      <c r="H520" s="2"/>
      <c r="I520" s="426"/>
    </row>
    <row r="521" spans="1:9" ht="32.25" hidden="1" customHeight="1" x14ac:dyDescent="0.25">
      <c r="A521" s="137" t="s">
        <v>830</v>
      </c>
      <c r="B521" s="64" t="s">
        <v>56</v>
      </c>
      <c r="C521" s="2" t="s">
        <v>43</v>
      </c>
      <c r="D521" s="2" t="s">
        <v>10</v>
      </c>
      <c r="E521" s="337" t="s">
        <v>254</v>
      </c>
      <c r="F521" s="338" t="s">
        <v>8</v>
      </c>
      <c r="G521" s="339" t="s">
        <v>707</v>
      </c>
      <c r="H521" s="2"/>
      <c r="I521" s="426"/>
    </row>
    <row r="522" spans="1:9" ht="27" hidden="1" customHeight="1" x14ac:dyDescent="0.25">
      <c r="A522" s="77" t="s">
        <v>186</v>
      </c>
      <c r="B522" s="561" t="s">
        <v>56</v>
      </c>
      <c r="C522" s="2" t="s">
        <v>43</v>
      </c>
      <c r="D522" s="2" t="s">
        <v>10</v>
      </c>
      <c r="E522" s="337" t="s">
        <v>254</v>
      </c>
      <c r="F522" s="338" t="s">
        <v>8</v>
      </c>
      <c r="G522" s="339" t="s">
        <v>831</v>
      </c>
      <c r="H522" s="2"/>
      <c r="I522" s="426"/>
    </row>
    <row r="523" spans="1:9" ht="15" hidden="1" customHeight="1" x14ac:dyDescent="0.25">
      <c r="A523" s="140" t="s">
        <v>89</v>
      </c>
      <c r="B523" s="444" t="s">
        <v>56</v>
      </c>
      <c r="C523" s="2" t="s">
        <v>43</v>
      </c>
      <c r="D523" s="2" t="s">
        <v>10</v>
      </c>
      <c r="E523" s="337" t="s">
        <v>254</v>
      </c>
      <c r="F523" s="338" t="s">
        <v>8</v>
      </c>
      <c r="G523" s="339" t="s">
        <v>831</v>
      </c>
      <c r="H523" s="2" t="s">
        <v>14</v>
      </c>
      <c r="I523" s="428"/>
    </row>
  </sheetData>
  <mergeCells count="10">
    <mergeCell ref="A2:G2"/>
    <mergeCell ref="A3:G3"/>
    <mergeCell ref="A4:G4"/>
    <mergeCell ref="A5:G5"/>
    <mergeCell ref="A6:G6"/>
    <mergeCell ref="E13:G13"/>
    <mergeCell ref="J124:L124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zoomScaleNormal="100" workbookViewId="0">
      <selection activeCell="I6" sqref="I6"/>
    </sheetView>
  </sheetViews>
  <sheetFormatPr defaultRowHeight="15" x14ac:dyDescent="0.25"/>
  <cols>
    <col min="1" max="1" width="81.7109375" customWidth="1"/>
    <col min="2" max="2" width="4.7109375" customWidth="1"/>
    <col min="3" max="3" width="3" customWidth="1"/>
    <col min="4" max="4" width="7.140625" customWidth="1"/>
    <col min="5" max="5" width="5.42578125" customWidth="1"/>
    <col min="6" max="6" width="16.28515625" customWidth="1"/>
    <col min="7" max="7" width="0.140625" customWidth="1"/>
    <col min="8" max="8" width="5.5703125" customWidth="1"/>
  </cols>
  <sheetData>
    <row r="1" spans="1:7" ht="15.75" x14ac:dyDescent="0.25">
      <c r="A1" s="652" t="s">
        <v>940</v>
      </c>
      <c r="B1" s="652"/>
      <c r="C1" s="652"/>
      <c r="D1" s="652"/>
      <c r="E1" s="652"/>
      <c r="F1" s="652"/>
      <c r="G1" s="652"/>
    </row>
    <row r="2" spans="1:7" ht="15.75" x14ac:dyDescent="0.25">
      <c r="A2" s="652" t="s">
        <v>935</v>
      </c>
      <c r="B2" s="652"/>
      <c r="C2" s="652"/>
      <c r="D2" s="652"/>
      <c r="E2" s="652"/>
      <c r="F2" s="652"/>
      <c r="G2" s="652"/>
    </row>
    <row r="3" spans="1:7" ht="15.75" x14ac:dyDescent="0.25">
      <c r="A3" s="652" t="s">
        <v>965</v>
      </c>
      <c r="B3" s="652"/>
      <c r="C3" s="652"/>
      <c r="D3" s="652"/>
      <c r="E3" s="652"/>
      <c r="F3" s="652"/>
      <c r="G3" s="652"/>
    </row>
    <row r="4" spans="1:7" ht="15.75" x14ac:dyDescent="0.25">
      <c r="A4" s="653" t="s">
        <v>936</v>
      </c>
      <c r="B4" s="653"/>
      <c r="C4" s="653"/>
      <c r="D4" s="653"/>
      <c r="E4" s="653"/>
      <c r="F4" s="653"/>
      <c r="G4" s="653"/>
    </row>
    <row r="5" spans="1:7" ht="15.75" x14ac:dyDescent="0.25">
      <c r="A5" s="653" t="s">
        <v>937</v>
      </c>
      <c r="B5" s="653"/>
      <c r="C5" s="653"/>
      <c r="D5" s="653"/>
      <c r="E5" s="653"/>
      <c r="F5" s="653"/>
      <c r="G5" s="653"/>
    </row>
    <row r="6" spans="1:7" x14ac:dyDescent="0.25">
      <c r="A6" t="s">
        <v>983</v>
      </c>
      <c r="C6" s="559"/>
      <c r="D6" s="559"/>
      <c r="E6" s="559"/>
    </row>
    <row r="7" spans="1:7" x14ac:dyDescent="0.25">
      <c r="D7" s="559"/>
      <c r="E7" s="559"/>
      <c r="F7" s="559"/>
    </row>
    <row r="8" spans="1:7" x14ac:dyDescent="0.25">
      <c r="B8" s="4"/>
      <c r="C8" s="4"/>
      <c r="D8" s="4"/>
      <c r="E8" s="4"/>
      <c r="F8" s="4"/>
    </row>
    <row r="9" spans="1:7" ht="18.75" x14ac:dyDescent="0.3">
      <c r="A9" s="218" t="s">
        <v>274</v>
      </c>
      <c r="B9" s="219"/>
      <c r="C9" s="309"/>
      <c r="D9" s="170"/>
      <c r="E9" s="170"/>
    </row>
    <row r="10" spans="1:7" ht="18.75" customHeight="1" x14ac:dyDescent="0.25">
      <c r="A10" s="645" t="s">
        <v>941</v>
      </c>
      <c r="B10" s="645"/>
      <c r="C10" s="645"/>
      <c r="D10" s="645"/>
      <c r="E10" s="645"/>
      <c r="F10" s="645"/>
    </row>
    <row r="11" spans="1:7" ht="18.75" customHeight="1" x14ac:dyDescent="0.25">
      <c r="A11" s="645" t="s">
        <v>942</v>
      </c>
      <c r="B11" s="645"/>
      <c r="C11" s="645"/>
      <c r="D11" s="645"/>
      <c r="E11" s="645"/>
      <c r="F11" s="645"/>
    </row>
    <row r="12" spans="1:7" ht="18.75" x14ac:dyDescent="0.3">
      <c r="A12" s="645" t="s">
        <v>665</v>
      </c>
      <c r="B12" s="654"/>
      <c r="C12" s="309"/>
      <c r="D12" s="169"/>
      <c r="E12" s="169"/>
    </row>
    <row r="13" spans="1:7" ht="15.75" x14ac:dyDescent="0.25">
      <c r="B13" s="75"/>
      <c r="C13" s="308"/>
      <c r="D13" s="75"/>
      <c r="E13" s="75"/>
      <c r="F13" t="s">
        <v>870</v>
      </c>
    </row>
    <row r="14" spans="1:7" ht="45.75" customHeight="1" x14ac:dyDescent="0.25">
      <c r="A14" s="60" t="s">
        <v>0</v>
      </c>
      <c r="B14" s="655" t="s">
        <v>3</v>
      </c>
      <c r="C14" s="656"/>
      <c r="D14" s="657"/>
      <c r="E14" s="60" t="s">
        <v>4</v>
      </c>
      <c r="F14" s="168" t="s">
        <v>275</v>
      </c>
    </row>
    <row r="15" spans="1:7" ht="15.75" x14ac:dyDescent="0.25">
      <c r="A15" s="178" t="s">
        <v>477</v>
      </c>
      <c r="B15" s="158"/>
      <c r="C15" s="361"/>
      <c r="D15" s="181"/>
      <c r="E15" s="35"/>
      <c r="F15" s="608">
        <f>SUM(F337+F327+F322+F308+F304+F294+F256+F212+F181+F16+F174+F226)</f>
        <v>3247318.69</v>
      </c>
    </row>
    <row r="16" spans="1:7" ht="51.75" customHeight="1" x14ac:dyDescent="0.25">
      <c r="A16" s="179" t="s">
        <v>944</v>
      </c>
      <c r="B16" s="182" t="s">
        <v>247</v>
      </c>
      <c r="C16" s="362" t="s">
        <v>706</v>
      </c>
      <c r="D16" s="183" t="s">
        <v>707</v>
      </c>
      <c r="E16" s="180"/>
      <c r="F16" s="617">
        <f>SUM(F17+F26+F37+F46)</f>
        <v>675500</v>
      </c>
    </row>
    <row r="17" spans="1:6" ht="49.5" customHeight="1" x14ac:dyDescent="0.25">
      <c r="A17" s="177" t="s">
        <v>931</v>
      </c>
      <c r="B17" s="185" t="s">
        <v>250</v>
      </c>
      <c r="C17" s="486" t="s">
        <v>706</v>
      </c>
      <c r="D17" s="186" t="s">
        <v>707</v>
      </c>
      <c r="E17" s="184"/>
      <c r="F17" s="623">
        <f>SUM(F18)</f>
        <v>675500</v>
      </c>
    </row>
    <row r="18" spans="1:6" ht="16.5" customHeight="1" x14ac:dyDescent="0.25">
      <c r="A18" s="476" t="s">
        <v>802</v>
      </c>
      <c r="B18" s="477" t="s">
        <v>250</v>
      </c>
      <c r="C18" s="478" t="s">
        <v>8</v>
      </c>
      <c r="D18" s="479" t="s">
        <v>707</v>
      </c>
      <c r="E18" s="480"/>
      <c r="F18" s="619">
        <f>SUM(F19+F22)</f>
        <v>675500</v>
      </c>
    </row>
    <row r="19" spans="1:6" ht="35.25" hidden="1" customHeight="1" x14ac:dyDescent="0.25">
      <c r="A19" s="36" t="s">
        <v>180</v>
      </c>
      <c r="B19" s="151" t="s">
        <v>250</v>
      </c>
      <c r="C19" s="321" t="s">
        <v>812</v>
      </c>
      <c r="D19" s="149" t="s">
        <v>815</v>
      </c>
      <c r="E19" s="187"/>
      <c r="F19" s="611">
        <f>SUM(F20:F21)</f>
        <v>0</v>
      </c>
    </row>
    <row r="20" spans="1:6" ht="18.75" hidden="1" customHeight="1" x14ac:dyDescent="0.25">
      <c r="A20" s="65" t="s">
        <v>89</v>
      </c>
      <c r="B20" s="165" t="s">
        <v>250</v>
      </c>
      <c r="C20" s="324" t="s">
        <v>812</v>
      </c>
      <c r="D20" s="160" t="s">
        <v>815</v>
      </c>
      <c r="E20" s="172" t="s">
        <v>14</v>
      </c>
      <c r="F20" s="612">
        <f>SUM(прил5!H394)</f>
        <v>0</v>
      </c>
    </row>
    <row r="21" spans="1:6" ht="18" hidden="1" customHeight="1" x14ac:dyDescent="0.25">
      <c r="A21" s="65" t="s">
        <v>38</v>
      </c>
      <c r="B21" s="165" t="s">
        <v>250</v>
      </c>
      <c r="C21" s="324" t="s">
        <v>812</v>
      </c>
      <c r="D21" s="160" t="s">
        <v>815</v>
      </c>
      <c r="E21" s="172" t="s">
        <v>37</v>
      </c>
      <c r="F21" s="612">
        <f>SUM(прил5!H395)</f>
        <v>0</v>
      </c>
    </row>
    <row r="22" spans="1:6" ht="32.25" customHeight="1" x14ac:dyDescent="0.25">
      <c r="A22" s="36" t="s">
        <v>99</v>
      </c>
      <c r="B22" s="500" t="s">
        <v>250</v>
      </c>
      <c r="C22" s="501" t="s">
        <v>8</v>
      </c>
      <c r="D22" s="149" t="s">
        <v>741</v>
      </c>
      <c r="E22" s="187"/>
      <c r="F22" s="611">
        <f>SUM(F23:F25)</f>
        <v>675500</v>
      </c>
    </row>
    <row r="23" spans="1:6" ht="36" customHeight="1" x14ac:dyDescent="0.25">
      <c r="A23" s="65" t="s">
        <v>88</v>
      </c>
      <c r="B23" s="502" t="s">
        <v>250</v>
      </c>
      <c r="C23" s="503" t="s">
        <v>8</v>
      </c>
      <c r="D23" s="160" t="s">
        <v>741</v>
      </c>
      <c r="E23" s="172" t="s">
        <v>11</v>
      </c>
      <c r="F23" s="612">
        <f>SUM(прил5!H350)</f>
        <v>489000</v>
      </c>
    </row>
    <row r="24" spans="1:6" ht="17.25" customHeight="1" x14ac:dyDescent="0.25">
      <c r="A24" s="65" t="s">
        <v>89</v>
      </c>
      <c r="B24" s="502" t="s">
        <v>250</v>
      </c>
      <c r="C24" s="503" t="s">
        <v>8</v>
      </c>
      <c r="D24" s="160" t="s">
        <v>741</v>
      </c>
      <c r="E24" s="172" t="s">
        <v>14</v>
      </c>
      <c r="F24" s="612">
        <f>SUM(прил5!H351)</f>
        <v>186500</v>
      </c>
    </row>
    <row r="25" spans="1:6" ht="56.25" hidden="1" customHeight="1" x14ac:dyDescent="0.25">
      <c r="A25" s="65" t="s">
        <v>16</v>
      </c>
      <c r="B25" s="502" t="s">
        <v>250</v>
      </c>
      <c r="C25" s="503" t="s">
        <v>8</v>
      </c>
      <c r="D25" s="160" t="s">
        <v>741</v>
      </c>
      <c r="E25" s="172" t="s">
        <v>15</v>
      </c>
      <c r="F25" s="612">
        <f>SUM(прил5!H352)</f>
        <v>0</v>
      </c>
    </row>
    <row r="26" spans="1:6" ht="56.25" hidden="1" customHeight="1" x14ac:dyDescent="0.25">
      <c r="A26" s="188" t="s">
        <v>175</v>
      </c>
      <c r="B26" s="491" t="s">
        <v>803</v>
      </c>
      <c r="C26" s="363" t="s">
        <v>706</v>
      </c>
      <c r="D26" s="190" t="s">
        <v>707</v>
      </c>
      <c r="E26" s="191"/>
      <c r="F26" s="624">
        <f>SUM(F28+F31+F35)</f>
        <v>0</v>
      </c>
    </row>
    <row r="27" spans="1:6" ht="56.25" hidden="1" customHeight="1" x14ac:dyDescent="0.25">
      <c r="A27" s="481" t="s">
        <v>804</v>
      </c>
      <c r="B27" s="482" t="s">
        <v>251</v>
      </c>
      <c r="C27" s="483" t="s">
        <v>8</v>
      </c>
      <c r="D27" s="484" t="s">
        <v>707</v>
      </c>
      <c r="E27" s="485"/>
      <c r="F27" s="614">
        <f>SUM(F28+F31+F35)</f>
        <v>0</v>
      </c>
    </row>
    <row r="28" spans="1:6" ht="56.25" hidden="1" customHeight="1" x14ac:dyDescent="0.25">
      <c r="A28" s="36" t="s">
        <v>180</v>
      </c>
      <c r="B28" s="151" t="s">
        <v>251</v>
      </c>
      <c r="C28" s="321" t="s">
        <v>812</v>
      </c>
      <c r="D28" s="149" t="s">
        <v>815</v>
      </c>
      <c r="E28" s="187"/>
      <c r="F28" s="611">
        <f>SUM(F29:F30)</f>
        <v>0</v>
      </c>
    </row>
    <row r="29" spans="1:6" ht="56.25" hidden="1" customHeight="1" x14ac:dyDescent="0.25">
      <c r="A29" s="65" t="s">
        <v>89</v>
      </c>
      <c r="B29" s="165" t="s">
        <v>251</v>
      </c>
      <c r="C29" s="324" t="s">
        <v>812</v>
      </c>
      <c r="D29" s="160" t="s">
        <v>815</v>
      </c>
      <c r="E29" s="172" t="s">
        <v>14</v>
      </c>
      <c r="F29" s="612">
        <f>SUM(прил5!H399)</f>
        <v>0</v>
      </c>
    </row>
    <row r="30" spans="1:6" ht="56.25" hidden="1" customHeight="1" x14ac:dyDescent="0.25">
      <c r="A30" s="65" t="s">
        <v>38</v>
      </c>
      <c r="B30" s="165" t="s">
        <v>251</v>
      </c>
      <c r="C30" s="324" t="s">
        <v>812</v>
      </c>
      <c r="D30" s="160" t="s">
        <v>815</v>
      </c>
      <c r="E30" s="172" t="s">
        <v>37</v>
      </c>
      <c r="F30" s="612">
        <f>SUM(прил5!H400)</f>
        <v>0</v>
      </c>
    </row>
    <row r="31" spans="1:6" ht="56.25" hidden="1" customHeight="1" x14ac:dyDescent="0.25">
      <c r="A31" s="36" t="s">
        <v>99</v>
      </c>
      <c r="B31" s="500" t="s">
        <v>251</v>
      </c>
      <c r="C31" s="501" t="s">
        <v>8</v>
      </c>
      <c r="D31" s="149" t="s">
        <v>741</v>
      </c>
      <c r="E31" s="187"/>
      <c r="F31" s="611">
        <f>SUM(F32:F34)</f>
        <v>0</v>
      </c>
    </row>
    <row r="32" spans="1:6" ht="56.25" hidden="1" customHeight="1" x14ac:dyDescent="0.25">
      <c r="A32" s="65" t="s">
        <v>88</v>
      </c>
      <c r="B32" s="502" t="s">
        <v>251</v>
      </c>
      <c r="C32" s="503" t="s">
        <v>8</v>
      </c>
      <c r="D32" s="160" t="s">
        <v>741</v>
      </c>
      <c r="E32" s="172" t="s">
        <v>11</v>
      </c>
      <c r="F32" s="612">
        <f>SUM(прил5!H356)</f>
        <v>0</v>
      </c>
    </row>
    <row r="33" spans="1:6" ht="56.25" hidden="1" customHeight="1" x14ac:dyDescent="0.25">
      <c r="A33" s="65" t="s">
        <v>89</v>
      </c>
      <c r="B33" s="502" t="s">
        <v>251</v>
      </c>
      <c r="C33" s="503" t="s">
        <v>8</v>
      </c>
      <c r="D33" s="160" t="s">
        <v>741</v>
      </c>
      <c r="E33" s="172" t="s">
        <v>14</v>
      </c>
      <c r="F33" s="612">
        <f>SUM(прил5!H357)</f>
        <v>0</v>
      </c>
    </row>
    <row r="34" spans="1:6" ht="56.25" hidden="1" customHeight="1" x14ac:dyDescent="0.25">
      <c r="A34" s="65" t="s">
        <v>16</v>
      </c>
      <c r="B34" s="502" t="s">
        <v>251</v>
      </c>
      <c r="C34" s="503" t="s">
        <v>8</v>
      </c>
      <c r="D34" s="160" t="s">
        <v>741</v>
      </c>
      <c r="E34" s="172" t="s">
        <v>15</v>
      </c>
      <c r="F34" s="612">
        <f>SUM(прил5!H358)</f>
        <v>0</v>
      </c>
    </row>
    <row r="35" spans="1:6" ht="56.25" hidden="1" customHeight="1" x14ac:dyDescent="0.25">
      <c r="A35" s="36" t="s">
        <v>772</v>
      </c>
      <c r="B35" s="500" t="s">
        <v>251</v>
      </c>
      <c r="C35" s="501" t="s">
        <v>8</v>
      </c>
      <c r="D35" s="149" t="s">
        <v>771</v>
      </c>
      <c r="E35" s="187"/>
      <c r="F35" s="611">
        <f>SUM(F36)</f>
        <v>0</v>
      </c>
    </row>
    <row r="36" spans="1:6" ht="56.25" hidden="1" customHeight="1" x14ac:dyDescent="0.25">
      <c r="A36" s="65" t="s">
        <v>19</v>
      </c>
      <c r="B36" s="502" t="s">
        <v>251</v>
      </c>
      <c r="C36" s="503" t="s">
        <v>8</v>
      </c>
      <c r="D36" s="160" t="s">
        <v>771</v>
      </c>
      <c r="E36" s="172" t="s">
        <v>72</v>
      </c>
      <c r="F36" s="612">
        <f>SUM(прил5!H103)</f>
        <v>0</v>
      </c>
    </row>
    <row r="37" spans="1:6" s="52" customFormat="1" ht="56.25" hidden="1" x14ac:dyDescent="0.25">
      <c r="A37" s="192" t="s">
        <v>168</v>
      </c>
      <c r="B37" s="493" t="s">
        <v>248</v>
      </c>
      <c r="C37" s="492" t="s">
        <v>706</v>
      </c>
      <c r="D37" s="190" t="s">
        <v>707</v>
      </c>
      <c r="E37" s="193"/>
      <c r="F37" s="624">
        <f>SUM(F39+F42)</f>
        <v>0</v>
      </c>
    </row>
    <row r="38" spans="1:6" s="52" customFormat="1" ht="56.25" hidden="1" x14ac:dyDescent="0.25">
      <c r="A38" s="487" t="s">
        <v>791</v>
      </c>
      <c r="B38" s="488" t="s">
        <v>248</v>
      </c>
      <c r="C38" s="489" t="s">
        <v>8</v>
      </c>
      <c r="D38" s="494" t="s">
        <v>707</v>
      </c>
      <c r="E38" s="490"/>
      <c r="F38" s="614">
        <f>SUM(F39+F42)</f>
        <v>0</v>
      </c>
    </row>
    <row r="39" spans="1:6" s="52" customFormat="1" ht="56.25" hidden="1" customHeight="1" x14ac:dyDescent="0.25">
      <c r="A39" s="95" t="s">
        <v>111</v>
      </c>
      <c r="B39" s="495" t="s">
        <v>248</v>
      </c>
      <c r="C39" s="496" t="s">
        <v>8</v>
      </c>
      <c r="D39" s="497" t="s">
        <v>816</v>
      </c>
      <c r="E39" s="39"/>
      <c r="F39" s="611">
        <f>SUM(F40:F41)</f>
        <v>0</v>
      </c>
    </row>
    <row r="40" spans="1:6" s="52" customFormat="1" ht="56.25" hidden="1" customHeight="1" x14ac:dyDescent="0.25">
      <c r="A40" s="173" t="s">
        <v>89</v>
      </c>
      <c r="B40" s="498" t="s">
        <v>248</v>
      </c>
      <c r="C40" s="499" t="s">
        <v>8</v>
      </c>
      <c r="D40" s="160" t="s">
        <v>816</v>
      </c>
      <c r="E40" s="64">
        <v>200</v>
      </c>
      <c r="F40" s="612">
        <f>SUM(прил5!H404)</f>
        <v>0</v>
      </c>
    </row>
    <row r="41" spans="1:6" s="52" customFormat="1" ht="56.25" hidden="1" customHeight="1" x14ac:dyDescent="0.25">
      <c r="A41" s="173" t="s">
        <v>38</v>
      </c>
      <c r="B41" s="498" t="s">
        <v>248</v>
      </c>
      <c r="C41" s="499" t="s">
        <v>8</v>
      </c>
      <c r="D41" s="160" t="s">
        <v>816</v>
      </c>
      <c r="E41" s="64">
        <v>300</v>
      </c>
      <c r="F41" s="612">
        <f>SUM(прил5!H405)</f>
        <v>0</v>
      </c>
    </row>
    <row r="42" spans="1:6" s="52" customFormat="1" ht="56.25" hidden="1" x14ac:dyDescent="0.25">
      <c r="A42" s="197" t="s">
        <v>99</v>
      </c>
      <c r="B42" s="504" t="s">
        <v>248</v>
      </c>
      <c r="C42" s="505" t="s">
        <v>8</v>
      </c>
      <c r="D42" s="198" t="s">
        <v>741</v>
      </c>
      <c r="E42" s="39"/>
      <c r="F42" s="611">
        <f>SUM(F43:F45)</f>
        <v>0</v>
      </c>
    </row>
    <row r="43" spans="1:6" s="52" customFormat="1" ht="56.25" hidden="1" x14ac:dyDescent="0.25">
      <c r="A43" s="173" t="s">
        <v>88</v>
      </c>
      <c r="B43" s="506" t="s">
        <v>248</v>
      </c>
      <c r="C43" s="507" t="s">
        <v>8</v>
      </c>
      <c r="D43" s="195" t="s">
        <v>741</v>
      </c>
      <c r="E43" s="64">
        <v>100</v>
      </c>
      <c r="F43" s="612">
        <f>SUM(прил5!H258)</f>
        <v>0</v>
      </c>
    </row>
    <row r="44" spans="1:6" s="52" customFormat="1" ht="56.25" hidden="1" customHeight="1" x14ac:dyDescent="0.25">
      <c r="A44" s="173" t="s">
        <v>89</v>
      </c>
      <c r="B44" s="506" t="s">
        <v>248</v>
      </c>
      <c r="C44" s="507" t="s">
        <v>8</v>
      </c>
      <c r="D44" s="194" t="s">
        <v>741</v>
      </c>
      <c r="E44" s="64">
        <v>200</v>
      </c>
      <c r="F44" s="612">
        <f>SUM(прил5!H259)</f>
        <v>0</v>
      </c>
    </row>
    <row r="45" spans="1:6" s="52" customFormat="1" ht="56.25" hidden="1" customHeight="1" x14ac:dyDescent="0.25">
      <c r="A45" s="173" t="s">
        <v>16</v>
      </c>
      <c r="B45" s="506" t="s">
        <v>248</v>
      </c>
      <c r="C45" s="507" t="s">
        <v>8</v>
      </c>
      <c r="D45" s="195" t="s">
        <v>741</v>
      </c>
      <c r="E45" s="64">
        <v>800</v>
      </c>
      <c r="F45" s="612">
        <f>SUM(прил5!H260)</f>
        <v>0</v>
      </c>
    </row>
    <row r="46" spans="1:6" s="52" customFormat="1" ht="56.25" hidden="1" customHeight="1" x14ac:dyDescent="0.25">
      <c r="A46" s="199" t="s">
        <v>177</v>
      </c>
      <c r="B46" s="200" t="s">
        <v>253</v>
      </c>
      <c r="C46" s="211" t="s">
        <v>706</v>
      </c>
      <c r="D46" s="196" t="s">
        <v>707</v>
      </c>
      <c r="E46" s="193"/>
      <c r="F46" s="624">
        <f>SUM(F47+F50)</f>
        <v>0</v>
      </c>
    </row>
    <row r="47" spans="1:6" s="52" customFormat="1" ht="56.25" hidden="1" customHeight="1" x14ac:dyDescent="0.25">
      <c r="A47" s="508" t="s">
        <v>811</v>
      </c>
      <c r="B47" s="512" t="s">
        <v>253</v>
      </c>
      <c r="C47" s="513" t="s">
        <v>8</v>
      </c>
      <c r="D47" s="511" t="s">
        <v>707</v>
      </c>
      <c r="E47" s="490"/>
      <c r="F47" s="614">
        <f>SUM(F48)</f>
        <v>0</v>
      </c>
    </row>
    <row r="48" spans="1:6" s="52" customFormat="1" ht="56.25" hidden="1" customHeight="1" x14ac:dyDescent="0.25">
      <c r="A48" s="95" t="s">
        <v>87</v>
      </c>
      <c r="B48" s="514" t="s">
        <v>253</v>
      </c>
      <c r="C48" s="515" t="s">
        <v>812</v>
      </c>
      <c r="D48" s="198" t="s">
        <v>711</v>
      </c>
      <c r="E48" s="39"/>
      <c r="F48" s="611">
        <f>SUM(F49)</f>
        <v>0</v>
      </c>
    </row>
    <row r="49" spans="1:6" s="52" customFormat="1" ht="56.25" hidden="1" customHeight="1" x14ac:dyDescent="0.25">
      <c r="A49" s="98" t="s">
        <v>88</v>
      </c>
      <c r="B49" s="516" t="s">
        <v>253</v>
      </c>
      <c r="C49" s="517" t="s">
        <v>812</v>
      </c>
      <c r="D49" s="195" t="s">
        <v>711</v>
      </c>
      <c r="E49" s="64">
        <v>100</v>
      </c>
      <c r="F49" s="612">
        <f>SUM(прил5!H369)</f>
        <v>0</v>
      </c>
    </row>
    <row r="50" spans="1:6" s="52" customFormat="1" ht="56.25" hidden="1" customHeight="1" x14ac:dyDescent="0.25">
      <c r="A50" s="508" t="s">
        <v>808</v>
      </c>
      <c r="B50" s="509" t="s">
        <v>253</v>
      </c>
      <c r="C50" s="510" t="s">
        <v>10</v>
      </c>
      <c r="D50" s="511" t="s">
        <v>707</v>
      </c>
      <c r="E50" s="490"/>
      <c r="F50" s="614">
        <f>SUM(F51+F53)</f>
        <v>0</v>
      </c>
    </row>
    <row r="51" spans="1:6" s="52" customFormat="1" ht="56.25" hidden="1" customHeight="1" x14ac:dyDescent="0.25">
      <c r="A51" s="95" t="s">
        <v>101</v>
      </c>
      <c r="B51" s="514" t="s">
        <v>253</v>
      </c>
      <c r="C51" s="515" t="s">
        <v>809</v>
      </c>
      <c r="D51" s="198" t="s">
        <v>810</v>
      </c>
      <c r="E51" s="39"/>
      <c r="F51" s="611">
        <f>SUM(F52)</f>
        <v>0</v>
      </c>
    </row>
    <row r="52" spans="1:6" s="52" customFormat="1" ht="56.25" hidden="1" customHeight="1" x14ac:dyDescent="0.25">
      <c r="A52" s="98" t="s">
        <v>88</v>
      </c>
      <c r="B52" s="516" t="s">
        <v>253</v>
      </c>
      <c r="C52" s="517" t="s">
        <v>809</v>
      </c>
      <c r="D52" s="195" t="s">
        <v>810</v>
      </c>
      <c r="E52" s="64">
        <v>100</v>
      </c>
      <c r="F52" s="612">
        <f>SUM(прил5!H372)</f>
        <v>0</v>
      </c>
    </row>
    <row r="53" spans="1:6" s="52" customFormat="1" ht="56.25" hidden="1" customHeight="1" x14ac:dyDescent="0.25">
      <c r="A53" s="95" t="s">
        <v>99</v>
      </c>
      <c r="B53" s="514" t="s">
        <v>253</v>
      </c>
      <c r="C53" s="515" t="s">
        <v>809</v>
      </c>
      <c r="D53" s="198" t="s">
        <v>741</v>
      </c>
      <c r="E53" s="39"/>
      <c r="F53" s="611">
        <f>SUM(F54:F56)</f>
        <v>0</v>
      </c>
    </row>
    <row r="54" spans="1:6" s="52" customFormat="1" ht="56.25" hidden="1" customHeight="1" x14ac:dyDescent="0.25">
      <c r="A54" s="98" t="s">
        <v>88</v>
      </c>
      <c r="B54" s="516" t="s">
        <v>253</v>
      </c>
      <c r="C54" s="517" t="s">
        <v>809</v>
      </c>
      <c r="D54" s="195" t="s">
        <v>741</v>
      </c>
      <c r="E54" s="64">
        <v>100</v>
      </c>
      <c r="F54" s="612">
        <f>SUM(прил5!H374)</f>
        <v>0</v>
      </c>
    </row>
    <row r="55" spans="1:6" s="52" customFormat="1" ht="56.25" hidden="1" customHeight="1" x14ac:dyDescent="0.25">
      <c r="A55" s="98" t="s">
        <v>89</v>
      </c>
      <c r="B55" s="516" t="s">
        <v>253</v>
      </c>
      <c r="C55" s="517" t="s">
        <v>809</v>
      </c>
      <c r="D55" s="195" t="s">
        <v>741</v>
      </c>
      <c r="E55" s="64">
        <v>200</v>
      </c>
      <c r="F55" s="612">
        <f>SUM(прил5!H375)</f>
        <v>0</v>
      </c>
    </row>
    <row r="56" spans="1:6" s="52" customFormat="1" ht="56.25" hidden="1" customHeight="1" x14ac:dyDescent="0.25">
      <c r="A56" s="98" t="s">
        <v>16</v>
      </c>
      <c r="B56" s="516" t="s">
        <v>253</v>
      </c>
      <c r="C56" s="517" t="s">
        <v>809</v>
      </c>
      <c r="D56" s="195" t="s">
        <v>741</v>
      </c>
      <c r="E56" s="64">
        <v>800</v>
      </c>
      <c r="F56" s="612">
        <f>SUM(прил5!H376)</f>
        <v>0</v>
      </c>
    </row>
    <row r="57" spans="1:6" s="52" customFormat="1" ht="56.25" hidden="1" customHeight="1" x14ac:dyDescent="0.25">
      <c r="A57" s="70" t="s">
        <v>127</v>
      </c>
      <c r="B57" s="201" t="s">
        <v>201</v>
      </c>
      <c r="C57" s="364" t="s">
        <v>706</v>
      </c>
      <c r="D57" s="202" t="s">
        <v>707</v>
      </c>
      <c r="E57" s="48"/>
      <c r="F57" s="617">
        <f>SUM(F58+F68+F88)</f>
        <v>18439.689999999999</v>
      </c>
    </row>
    <row r="58" spans="1:6" s="52" customFormat="1" ht="56.25" hidden="1" customHeight="1" x14ac:dyDescent="0.25">
      <c r="A58" s="188" t="s">
        <v>141</v>
      </c>
      <c r="B58" s="200" t="s">
        <v>235</v>
      </c>
      <c r="C58" s="211" t="s">
        <v>706</v>
      </c>
      <c r="D58" s="196" t="s">
        <v>707</v>
      </c>
      <c r="E58" s="193"/>
      <c r="F58" s="624">
        <f>SUM(F59)</f>
        <v>0</v>
      </c>
    </row>
    <row r="59" spans="1:6" s="52" customFormat="1" ht="56.25" hidden="1" customHeight="1" x14ac:dyDescent="0.25">
      <c r="A59" s="481" t="s">
        <v>731</v>
      </c>
      <c r="B59" s="509" t="s">
        <v>235</v>
      </c>
      <c r="C59" s="510" t="s">
        <v>8</v>
      </c>
      <c r="D59" s="511" t="s">
        <v>707</v>
      </c>
      <c r="E59" s="490"/>
      <c r="F59" s="614">
        <f>SUM(F60+F62+F66)</f>
        <v>0</v>
      </c>
    </row>
    <row r="60" spans="1:6" s="52" customFormat="1" ht="56.25" hidden="1" customHeight="1" x14ac:dyDescent="0.25">
      <c r="A60" s="36" t="s">
        <v>96</v>
      </c>
      <c r="B60" s="161" t="s">
        <v>235</v>
      </c>
      <c r="C60" s="209" t="s">
        <v>8</v>
      </c>
      <c r="D60" s="198" t="s">
        <v>732</v>
      </c>
      <c r="E60" s="39"/>
      <c r="F60" s="611">
        <f>SUM(F61)</f>
        <v>0</v>
      </c>
    </row>
    <row r="61" spans="1:6" s="52" customFormat="1" ht="56.25" hidden="1" customHeight="1" x14ac:dyDescent="0.25">
      <c r="A61" s="65" t="s">
        <v>97</v>
      </c>
      <c r="B61" s="162" t="s">
        <v>235</v>
      </c>
      <c r="C61" s="204" t="s">
        <v>8</v>
      </c>
      <c r="D61" s="195" t="s">
        <v>732</v>
      </c>
      <c r="E61" s="64">
        <v>600</v>
      </c>
      <c r="F61" s="612">
        <f>SUM(прил5!H108)</f>
        <v>0</v>
      </c>
    </row>
    <row r="62" spans="1:6" s="52" customFormat="1" ht="56.25" hidden="1" customHeight="1" x14ac:dyDescent="0.25">
      <c r="A62" s="36" t="s">
        <v>107</v>
      </c>
      <c r="B62" s="161" t="s">
        <v>235</v>
      </c>
      <c r="C62" s="209" t="s">
        <v>8</v>
      </c>
      <c r="D62" s="198" t="s">
        <v>827</v>
      </c>
      <c r="E62" s="39"/>
      <c r="F62" s="611">
        <f>SUM(F63:F65)</f>
        <v>0</v>
      </c>
    </row>
    <row r="63" spans="1:6" s="52" customFormat="1" ht="56.25" hidden="1" customHeight="1" x14ac:dyDescent="0.25">
      <c r="A63" s="65" t="s">
        <v>88</v>
      </c>
      <c r="B63" s="162" t="s">
        <v>235</v>
      </c>
      <c r="C63" s="204" t="s">
        <v>8</v>
      </c>
      <c r="D63" s="195" t="s">
        <v>827</v>
      </c>
      <c r="E63" s="64">
        <v>100</v>
      </c>
      <c r="F63" s="612">
        <f>SUM(прил5!H467)</f>
        <v>0</v>
      </c>
    </row>
    <row r="64" spans="1:6" s="52" customFormat="1" ht="56.25" hidden="1" customHeight="1" x14ac:dyDescent="0.25">
      <c r="A64" s="65" t="s">
        <v>89</v>
      </c>
      <c r="B64" s="162" t="s">
        <v>235</v>
      </c>
      <c r="C64" s="204" t="s">
        <v>8</v>
      </c>
      <c r="D64" s="195" t="s">
        <v>827</v>
      </c>
      <c r="E64" s="64">
        <v>200</v>
      </c>
      <c r="F64" s="612">
        <f>SUM(прил5!H468)</f>
        <v>0</v>
      </c>
    </row>
    <row r="65" spans="1:6" s="52" customFormat="1" ht="56.25" hidden="1" customHeight="1" x14ac:dyDescent="0.25">
      <c r="A65" s="77" t="s">
        <v>16</v>
      </c>
      <c r="B65" s="162" t="s">
        <v>235</v>
      </c>
      <c r="C65" s="204" t="s">
        <v>8</v>
      </c>
      <c r="D65" s="195" t="s">
        <v>827</v>
      </c>
      <c r="E65" s="64">
        <v>800</v>
      </c>
      <c r="F65" s="612">
        <f>SUM(прил5!H469)</f>
        <v>0</v>
      </c>
    </row>
    <row r="66" spans="1:6" s="52" customFormat="1" ht="56.25" hidden="1" customHeight="1" x14ac:dyDescent="0.25">
      <c r="A66" s="95" t="s">
        <v>87</v>
      </c>
      <c r="B66" s="161" t="s">
        <v>235</v>
      </c>
      <c r="C66" s="209" t="s">
        <v>8</v>
      </c>
      <c r="D66" s="198" t="s">
        <v>711</v>
      </c>
      <c r="E66" s="39"/>
      <c r="F66" s="611">
        <f>SUM(F67)</f>
        <v>0</v>
      </c>
    </row>
    <row r="67" spans="1:6" s="52" customFormat="1" ht="56.25" hidden="1" customHeight="1" x14ac:dyDescent="0.25">
      <c r="A67" s="65" t="s">
        <v>88</v>
      </c>
      <c r="B67" s="162" t="s">
        <v>235</v>
      </c>
      <c r="C67" s="204" t="s">
        <v>8</v>
      </c>
      <c r="D67" s="195" t="s">
        <v>711</v>
      </c>
      <c r="E67" s="64">
        <v>100</v>
      </c>
      <c r="F67" s="612">
        <f>SUM(прил5!H471)</f>
        <v>0</v>
      </c>
    </row>
    <row r="68" spans="1:6" s="52" customFormat="1" ht="56.25" hidden="1" customHeight="1" x14ac:dyDescent="0.25">
      <c r="A68" s="188" t="s">
        <v>178</v>
      </c>
      <c r="B68" s="200" t="s">
        <v>203</v>
      </c>
      <c r="C68" s="211" t="s">
        <v>706</v>
      </c>
      <c r="D68" s="196" t="s">
        <v>707</v>
      </c>
      <c r="E68" s="193"/>
      <c r="F68" s="624">
        <f>SUM(F69)</f>
        <v>18439.689999999999</v>
      </c>
    </row>
    <row r="69" spans="1:6" s="52" customFormat="1" ht="56.25" hidden="1" customHeight="1" x14ac:dyDescent="0.25">
      <c r="A69" s="481" t="s">
        <v>813</v>
      </c>
      <c r="B69" s="509" t="s">
        <v>203</v>
      </c>
      <c r="C69" s="510" t="s">
        <v>8</v>
      </c>
      <c r="D69" s="511" t="s">
        <v>707</v>
      </c>
      <c r="E69" s="490"/>
      <c r="F69" s="614">
        <f>SUM(F70+F72+F75+F78+F81+F84+F86)</f>
        <v>18439.689999999999</v>
      </c>
    </row>
    <row r="70" spans="1:6" s="52" customFormat="1" ht="56.25" hidden="1" customHeight="1" x14ac:dyDescent="0.25">
      <c r="A70" s="36" t="s">
        <v>102</v>
      </c>
      <c r="B70" s="161" t="s">
        <v>203</v>
      </c>
      <c r="C70" s="209" t="s">
        <v>8</v>
      </c>
      <c r="D70" s="198" t="s">
        <v>818</v>
      </c>
      <c r="E70" s="39"/>
      <c r="F70" s="611">
        <f>SUM(F71)</f>
        <v>0</v>
      </c>
    </row>
    <row r="71" spans="1:6" s="52" customFormat="1" ht="56.25" hidden="1" customHeight="1" x14ac:dyDescent="0.25">
      <c r="A71" s="65" t="s">
        <v>89</v>
      </c>
      <c r="B71" s="162" t="s">
        <v>203</v>
      </c>
      <c r="C71" s="204" t="s">
        <v>8</v>
      </c>
      <c r="D71" s="195" t="s">
        <v>818</v>
      </c>
      <c r="E71" s="64" t="s">
        <v>37</v>
      </c>
      <c r="F71" s="612">
        <f>SUM(прил5!H410)</f>
        <v>0</v>
      </c>
    </row>
    <row r="72" spans="1:6" s="52" customFormat="1" ht="56.25" hidden="1" customHeight="1" x14ac:dyDescent="0.25">
      <c r="A72" s="36" t="s">
        <v>103</v>
      </c>
      <c r="B72" s="161" t="s">
        <v>203</v>
      </c>
      <c r="C72" s="209" t="s">
        <v>8</v>
      </c>
      <c r="D72" s="198" t="s">
        <v>819</v>
      </c>
      <c r="E72" s="39"/>
      <c r="F72" s="611">
        <f>SUM(F73:F74)</f>
        <v>0</v>
      </c>
    </row>
    <row r="73" spans="1:6" s="52" customFormat="1" ht="56.25" hidden="1" customHeight="1" x14ac:dyDescent="0.25">
      <c r="A73" s="65" t="s">
        <v>89</v>
      </c>
      <c r="B73" s="162" t="s">
        <v>203</v>
      </c>
      <c r="C73" s="204" t="s">
        <v>8</v>
      </c>
      <c r="D73" s="195" t="s">
        <v>819</v>
      </c>
      <c r="E73" s="64" t="s">
        <v>14</v>
      </c>
      <c r="F73" s="612">
        <f>SUM(прил5!H412)</f>
        <v>0</v>
      </c>
    </row>
    <row r="74" spans="1:6" s="52" customFormat="1" ht="56.25" hidden="1" customHeight="1" x14ac:dyDescent="0.25">
      <c r="A74" s="65" t="s">
        <v>38</v>
      </c>
      <c r="B74" s="162" t="s">
        <v>203</v>
      </c>
      <c r="C74" s="204" t="s">
        <v>8</v>
      </c>
      <c r="D74" s="195" t="s">
        <v>819</v>
      </c>
      <c r="E74" s="64" t="s">
        <v>37</v>
      </c>
      <c r="F74" s="612">
        <f>SUM(прил5!H413)</f>
        <v>0</v>
      </c>
    </row>
    <row r="75" spans="1:6" s="52" customFormat="1" ht="56.25" hidden="1" customHeight="1" x14ac:dyDescent="0.25">
      <c r="A75" s="36" t="s">
        <v>104</v>
      </c>
      <c r="B75" s="161" t="s">
        <v>203</v>
      </c>
      <c r="C75" s="209" t="s">
        <v>8</v>
      </c>
      <c r="D75" s="198" t="s">
        <v>820</v>
      </c>
      <c r="E75" s="39"/>
      <c r="F75" s="611">
        <f>SUM(F76:F77)</f>
        <v>0</v>
      </c>
    </row>
    <row r="76" spans="1:6" s="52" customFormat="1" ht="56.25" hidden="1" customHeight="1" x14ac:dyDescent="0.25">
      <c r="A76" s="65" t="s">
        <v>89</v>
      </c>
      <c r="B76" s="162" t="s">
        <v>203</v>
      </c>
      <c r="C76" s="204" t="s">
        <v>8</v>
      </c>
      <c r="D76" s="195" t="s">
        <v>820</v>
      </c>
      <c r="E76" s="64" t="s">
        <v>14</v>
      </c>
      <c r="F76" s="612">
        <f>SUM(прил5!H415)</f>
        <v>0</v>
      </c>
    </row>
    <row r="77" spans="1:6" s="52" customFormat="1" ht="56.25" hidden="1" customHeight="1" x14ac:dyDescent="0.25">
      <c r="A77" s="65" t="s">
        <v>38</v>
      </c>
      <c r="B77" s="162" t="s">
        <v>203</v>
      </c>
      <c r="C77" s="204" t="s">
        <v>8</v>
      </c>
      <c r="D77" s="195" t="s">
        <v>820</v>
      </c>
      <c r="E77" s="64" t="s">
        <v>37</v>
      </c>
      <c r="F77" s="612">
        <f>SUM(прил5!H416)</f>
        <v>0</v>
      </c>
    </row>
    <row r="78" spans="1:6" s="52" customFormat="1" ht="56.25" hidden="1" customHeight="1" x14ac:dyDescent="0.25">
      <c r="A78" s="36" t="s">
        <v>105</v>
      </c>
      <c r="B78" s="161" t="s">
        <v>203</v>
      </c>
      <c r="C78" s="209" t="s">
        <v>8</v>
      </c>
      <c r="D78" s="198" t="s">
        <v>821</v>
      </c>
      <c r="E78" s="39"/>
      <c r="F78" s="611">
        <f>SUM(F79:F80)</f>
        <v>0</v>
      </c>
    </row>
    <row r="79" spans="1:6" s="52" customFormat="1" ht="56.25" hidden="1" customHeight="1" x14ac:dyDescent="0.25">
      <c r="A79" s="65" t="s">
        <v>89</v>
      </c>
      <c r="B79" s="162" t="s">
        <v>203</v>
      </c>
      <c r="C79" s="204" t="s">
        <v>8</v>
      </c>
      <c r="D79" s="195" t="s">
        <v>821</v>
      </c>
      <c r="E79" s="64" t="s">
        <v>14</v>
      </c>
      <c r="F79" s="612">
        <f>SUM(прил5!H418)</f>
        <v>0</v>
      </c>
    </row>
    <row r="80" spans="1:6" s="52" customFormat="1" ht="56.25" hidden="1" customHeight="1" x14ac:dyDescent="0.25">
      <c r="A80" s="65" t="s">
        <v>38</v>
      </c>
      <c r="B80" s="162" t="s">
        <v>203</v>
      </c>
      <c r="C80" s="204" t="s">
        <v>8</v>
      </c>
      <c r="D80" s="195" t="s">
        <v>821</v>
      </c>
      <c r="E80" s="64" t="s">
        <v>37</v>
      </c>
      <c r="F80" s="612">
        <f>SUM(прил5!H419)</f>
        <v>0</v>
      </c>
    </row>
    <row r="81" spans="1:6" s="52" customFormat="1" ht="56.25" hidden="1" customHeight="1" x14ac:dyDescent="0.25">
      <c r="A81" s="36" t="s">
        <v>106</v>
      </c>
      <c r="B81" s="161" t="s">
        <v>203</v>
      </c>
      <c r="C81" s="209" t="s">
        <v>8</v>
      </c>
      <c r="D81" s="198" t="s">
        <v>822</v>
      </c>
      <c r="E81" s="39"/>
      <c r="F81" s="611">
        <f>SUM(F82:F83)</f>
        <v>0</v>
      </c>
    </row>
    <row r="82" spans="1:6" s="52" customFormat="1" ht="56.25" hidden="1" customHeight="1" x14ac:dyDescent="0.25">
      <c r="A82" s="65" t="s">
        <v>89</v>
      </c>
      <c r="B82" s="162" t="s">
        <v>203</v>
      </c>
      <c r="C82" s="204" t="s">
        <v>8</v>
      </c>
      <c r="D82" s="195" t="s">
        <v>822</v>
      </c>
      <c r="E82" s="64" t="s">
        <v>14</v>
      </c>
      <c r="F82" s="612">
        <f>SUM(прил5!H421)</f>
        <v>0</v>
      </c>
    </row>
    <row r="83" spans="1:6" s="52" customFormat="1" ht="56.25" hidden="1" customHeight="1" x14ac:dyDescent="0.25">
      <c r="A83" s="65" t="s">
        <v>38</v>
      </c>
      <c r="B83" s="162" t="s">
        <v>203</v>
      </c>
      <c r="C83" s="204" t="s">
        <v>8</v>
      </c>
      <c r="D83" s="195" t="s">
        <v>822</v>
      </c>
      <c r="E83" s="64" t="s">
        <v>37</v>
      </c>
      <c r="F83" s="612">
        <f>SUM(прил5!H422)</f>
        <v>0</v>
      </c>
    </row>
    <row r="84" spans="1:6" s="52" customFormat="1" ht="56.25" hidden="1" customHeight="1" x14ac:dyDescent="0.25">
      <c r="A84" s="36" t="s">
        <v>179</v>
      </c>
      <c r="B84" s="161" t="s">
        <v>203</v>
      </c>
      <c r="C84" s="209" t="s">
        <v>8</v>
      </c>
      <c r="D84" s="198" t="s">
        <v>814</v>
      </c>
      <c r="E84" s="39"/>
      <c r="F84" s="611">
        <f>SUM(F85)</f>
        <v>0</v>
      </c>
    </row>
    <row r="85" spans="1:6" s="52" customFormat="1" ht="56.25" hidden="1" customHeight="1" x14ac:dyDescent="0.25">
      <c r="A85" s="65" t="s">
        <v>38</v>
      </c>
      <c r="B85" s="162" t="s">
        <v>203</v>
      </c>
      <c r="C85" s="204" t="s">
        <v>8</v>
      </c>
      <c r="D85" s="195" t="s">
        <v>814</v>
      </c>
      <c r="E85" s="64">
        <v>300</v>
      </c>
      <c r="F85" s="612">
        <f>SUM(прил5!H388)</f>
        <v>0</v>
      </c>
    </row>
    <row r="86" spans="1:6" s="52" customFormat="1" ht="56.25" hidden="1" customHeight="1" x14ac:dyDescent="0.25">
      <c r="A86" s="36" t="s">
        <v>829</v>
      </c>
      <c r="B86" s="161" t="s">
        <v>203</v>
      </c>
      <c r="C86" s="209" t="s">
        <v>8</v>
      </c>
      <c r="D86" s="198" t="s">
        <v>828</v>
      </c>
      <c r="E86" s="39"/>
      <c r="F86" s="611">
        <f>SUM(F87)</f>
        <v>18439.689999999999</v>
      </c>
    </row>
    <row r="87" spans="1:6" s="52" customFormat="1" ht="56.25" hidden="1" customHeight="1" x14ac:dyDescent="0.25">
      <c r="A87" s="65" t="s">
        <v>89</v>
      </c>
      <c r="B87" s="162" t="s">
        <v>203</v>
      </c>
      <c r="C87" s="204" t="s">
        <v>8</v>
      </c>
      <c r="D87" s="195" t="s">
        <v>828</v>
      </c>
      <c r="E87" s="64">
        <v>200</v>
      </c>
      <c r="F87" s="612">
        <f>SUM(прил5!H482)</f>
        <v>18439.689999999999</v>
      </c>
    </row>
    <row r="88" spans="1:6" s="52" customFormat="1" ht="56.25" hidden="1" customHeight="1" x14ac:dyDescent="0.25">
      <c r="A88" s="188" t="s">
        <v>184</v>
      </c>
      <c r="B88" s="200" t="s">
        <v>234</v>
      </c>
      <c r="C88" s="211" t="s">
        <v>706</v>
      </c>
      <c r="D88" s="196" t="s">
        <v>707</v>
      </c>
      <c r="E88" s="193"/>
      <c r="F88" s="624">
        <f>SUM(F90+F92+F95)</f>
        <v>0</v>
      </c>
    </row>
    <row r="89" spans="1:6" s="52" customFormat="1" ht="56.25" hidden="1" customHeight="1" x14ac:dyDescent="0.25">
      <c r="A89" s="481" t="s">
        <v>714</v>
      </c>
      <c r="B89" s="509" t="s">
        <v>234</v>
      </c>
      <c r="C89" s="510" t="s">
        <v>8</v>
      </c>
      <c r="D89" s="511" t="s">
        <v>707</v>
      </c>
      <c r="E89" s="490"/>
      <c r="F89" s="614">
        <f>SUM(F90+F92+F95)</f>
        <v>0</v>
      </c>
    </row>
    <row r="90" spans="1:6" s="52" customFormat="1" ht="56.25" hidden="1" customHeight="1" x14ac:dyDescent="0.25">
      <c r="A90" s="36" t="s">
        <v>90</v>
      </c>
      <c r="B90" s="161" t="s">
        <v>234</v>
      </c>
      <c r="C90" s="209" t="s">
        <v>8</v>
      </c>
      <c r="D90" s="198" t="s">
        <v>715</v>
      </c>
      <c r="E90" s="39"/>
      <c r="F90" s="611">
        <f>SUM(F91)</f>
        <v>0</v>
      </c>
    </row>
    <row r="91" spans="1:6" s="52" customFormat="1" ht="56.25" hidden="1" customHeight="1" x14ac:dyDescent="0.25">
      <c r="A91" s="65" t="s">
        <v>88</v>
      </c>
      <c r="B91" s="162" t="s">
        <v>234</v>
      </c>
      <c r="C91" s="204" t="s">
        <v>8</v>
      </c>
      <c r="D91" s="195" t="s">
        <v>715</v>
      </c>
      <c r="E91" s="64">
        <v>100</v>
      </c>
      <c r="F91" s="612">
        <f>SUM(прил5!H41)</f>
        <v>0</v>
      </c>
    </row>
    <row r="92" spans="1:6" s="52" customFormat="1" ht="56.25" hidden="1" customHeight="1" x14ac:dyDescent="0.25">
      <c r="A92" s="36" t="s">
        <v>485</v>
      </c>
      <c r="B92" s="161" t="s">
        <v>234</v>
      </c>
      <c r="C92" s="209" t="s">
        <v>8</v>
      </c>
      <c r="D92" s="198" t="s">
        <v>825</v>
      </c>
      <c r="E92" s="39"/>
      <c r="F92" s="611">
        <f>SUM(F93:F94)</f>
        <v>0</v>
      </c>
    </row>
    <row r="93" spans="1:6" s="52" customFormat="1" ht="56.25" hidden="1" customHeight="1" x14ac:dyDescent="0.25">
      <c r="A93" s="65" t="s">
        <v>89</v>
      </c>
      <c r="B93" s="162" t="s">
        <v>234</v>
      </c>
      <c r="C93" s="204" t="s">
        <v>8</v>
      </c>
      <c r="D93" s="195" t="s">
        <v>825</v>
      </c>
      <c r="E93" s="64">
        <v>200</v>
      </c>
      <c r="F93" s="612">
        <f>SUM(прил5!H454)</f>
        <v>0</v>
      </c>
    </row>
    <row r="94" spans="1:6" s="52" customFormat="1" ht="56.25" hidden="1" customHeight="1" x14ac:dyDescent="0.25">
      <c r="A94" s="65" t="s">
        <v>38</v>
      </c>
      <c r="B94" s="162" t="s">
        <v>234</v>
      </c>
      <c r="C94" s="204" t="s">
        <v>8</v>
      </c>
      <c r="D94" s="195" t="s">
        <v>825</v>
      </c>
      <c r="E94" s="64">
        <v>300</v>
      </c>
      <c r="F94" s="612">
        <f>SUM(прил5!H455)</f>
        <v>0</v>
      </c>
    </row>
    <row r="95" spans="1:6" s="52" customFormat="1" ht="56.25" hidden="1" customHeight="1" x14ac:dyDescent="0.25">
      <c r="A95" s="36" t="s">
        <v>117</v>
      </c>
      <c r="B95" s="161" t="s">
        <v>234</v>
      </c>
      <c r="C95" s="209" t="s">
        <v>8</v>
      </c>
      <c r="D95" s="198" t="s">
        <v>716</v>
      </c>
      <c r="E95" s="39"/>
      <c r="F95" s="611">
        <f>SUM(F96)</f>
        <v>0</v>
      </c>
    </row>
    <row r="96" spans="1:6" s="52" customFormat="1" ht="56.25" hidden="1" customHeight="1" x14ac:dyDescent="0.25">
      <c r="A96" s="65" t="s">
        <v>89</v>
      </c>
      <c r="B96" s="162" t="s">
        <v>234</v>
      </c>
      <c r="C96" s="204" t="s">
        <v>8</v>
      </c>
      <c r="D96" s="195" t="s">
        <v>716</v>
      </c>
      <c r="E96" s="64">
        <v>200</v>
      </c>
      <c r="F96" s="612">
        <f>SUM(прил5!H43+прил5!H321+прил5!H475+прил5!H486)</f>
        <v>0</v>
      </c>
    </row>
    <row r="97" spans="1:6" s="52" customFormat="1" ht="56.25" hidden="1" customHeight="1" x14ac:dyDescent="0.25">
      <c r="A97" s="65" t="s">
        <v>16</v>
      </c>
      <c r="B97" s="162" t="s">
        <v>234</v>
      </c>
      <c r="C97" s="204"/>
      <c r="D97" s="195" t="s">
        <v>272</v>
      </c>
      <c r="E97" s="64">
        <v>800</v>
      </c>
      <c r="F97" s="612">
        <f>SUM(прил5!H469)</f>
        <v>0</v>
      </c>
    </row>
    <row r="98" spans="1:6" s="52" customFormat="1" ht="56.25" hidden="1" x14ac:dyDescent="0.25">
      <c r="A98" s="174" t="s">
        <v>478</v>
      </c>
      <c r="B98" s="201" t="s">
        <v>774</v>
      </c>
      <c r="C98" s="364" t="s">
        <v>706</v>
      </c>
      <c r="D98" s="202" t="s">
        <v>707</v>
      </c>
      <c r="E98" s="48"/>
      <c r="F98" s="617">
        <f>SUM(F99+F136+F147+F151)</f>
        <v>0</v>
      </c>
    </row>
    <row r="99" spans="1:6" s="52" customFormat="1" ht="56.25" hidden="1" x14ac:dyDescent="0.25">
      <c r="A99" s="192" t="s">
        <v>269</v>
      </c>
      <c r="B99" s="200" t="s">
        <v>241</v>
      </c>
      <c r="C99" s="211" t="s">
        <v>706</v>
      </c>
      <c r="D99" s="196" t="s">
        <v>707</v>
      </c>
      <c r="E99" s="193"/>
      <c r="F99" s="624">
        <f>SUM(F100+F116)</f>
        <v>0</v>
      </c>
    </row>
    <row r="100" spans="1:6" s="52" customFormat="1" ht="56.25" hidden="1" customHeight="1" x14ac:dyDescent="0.25">
      <c r="A100" s="508" t="s">
        <v>775</v>
      </c>
      <c r="B100" s="509" t="s">
        <v>241</v>
      </c>
      <c r="C100" s="510" t="s">
        <v>8</v>
      </c>
      <c r="D100" s="511" t="s">
        <v>707</v>
      </c>
      <c r="E100" s="490"/>
      <c r="F100" s="614">
        <f>SUM(F101+F104+F107+F110+F112)</f>
        <v>0</v>
      </c>
    </row>
    <row r="101" spans="1:6" s="52" customFormat="1" ht="56.25" hidden="1" customHeight="1" x14ac:dyDescent="0.25">
      <c r="A101" s="95" t="s">
        <v>183</v>
      </c>
      <c r="B101" s="161" t="s">
        <v>241</v>
      </c>
      <c r="C101" s="209" t="s">
        <v>8</v>
      </c>
      <c r="D101" s="198" t="s">
        <v>826</v>
      </c>
      <c r="E101" s="39"/>
      <c r="F101" s="611">
        <f>SUM(F102:F103)</f>
        <v>0</v>
      </c>
    </row>
    <row r="102" spans="1:6" s="52" customFormat="1" ht="56.25" hidden="1" customHeight="1" x14ac:dyDescent="0.25">
      <c r="A102" s="98" t="s">
        <v>89</v>
      </c>
      <c r="B102" s="162" t="s">
        <v>241</v>
      </c>
      <c r="C102" s="204" t="s">
        <v>8</v>
      </c>
      <c r="D102" s="195" t="s">
        <v>826</v>
      </c>
      <c r="E102" s="64">
        <v>200</v>
      </c>
      <c r="F102" s="612">
        <f>SUM(прил5!H460)</f>
        <v>0</v>
      </c>
    </row>
    <row r="103" spans="1:6" s="52" customFormat="1" ht="56.25" hidden="1" customHeight="1" x14ac:dyDescent="0.25">
      <c r="A103" s="98" t="s">
        <v>38</v>
      </c>
      <c r="B103" s="162" t="s">
        <v>241</v>
      </c>
      <c r="C103" s="204" t="s">
        <v>8</v>
      </c>
      <c r="D103" s="195" t="s">
        <v>826</v>
      </c>
      <c r="E103" s="64">
        <v>300</v>
      </c>
      <c r="F103" s="612">
        <f>SUM(прил5!H461)</f>
        <v>0</v>
      </c>
    </row>
    <row r="104" spans="1:6" s="52" customFormat="1" ht="56.25" hidden="1" x14ac:dyDescent="0.25">
      <c r="A104" s="197" t="s">
        <v>160</v>
      </c>
      <c r="B104" s="161" t="s">
        <v>241</v>
      </c>
      <c r="C104" s="209" t="s">
        <v>8</v>
      </c>
      <c r="D104" s="198" t="s">
        <v>777</v>
      </c>
      <c r="E104" s="39"/>
      <c r="F104" s="611">
        <f>SUM(F105:F106)</f>
        <v>0</v>
      </c>
    </row>
    <row r="105" spans="1:6" s="52" customFormat="1" ht="56.25" hidden="1" x14ac:dyDescent="0.25">
      <c r="A105" s="173" t="s">
        <v>88</v>
      </c>
      <c r="B105" s="162" t="s">
        <v>241</v>
      </c>
      <c r="C105" s="204" t="s">
        <v>8</v>
      </c>
      <c r="D105" s="195" t="s">
        <v>777</v>
      </c>
      <c r="E105" s="64">
        <v>100</v>
      </c>
      <c r="F105" s="612">
        <f>SUM(прил5!H242)</f>
        <v>0</v>
      </c>
    </row>
    <row r="106" spans="1:6" s="52" customFormat="1" ht="56.25" hidden="1" customHeight="1" x14ac:dyDescent="0.25">
      <c r="A106" s="98" t="s">
        <v>89</v>
      </c>
      <c r="B106" s="162" t="s">
        <v>241</v>
      </c>
      <c r="C106" s="204" t="s">
        <v>8</v>
      </c>
      <c r="D106" s="195" t="s">
        <v>777</v>
      </c>
      <c r="E106" s="64">
        <v>200</v>
      </c>
      <c r="F106" s="612">
        <f>SUM(прил5!H243)</f>
        <v>0</v>
      </c>
    </row>
    <row r="107" spans="1:6" s="52" customFormat="1" ht="56.25" hidden="1" customHeight="1" x14ac:dyDescent="0.25">
      <c r="A107" s="95" t="s">
        <v>111</v>
      </c>
      <c r="B107" s="161" t="s">
        <v>241</v>
      </c>
      <c r="C107" s="209" t="s">
        <v>8</v>
      </c>
      <c r="D107" s="198" t="s">
        <v>816</v>
      </c>
      <c r="E107" s="39"/>
      <c r="F107" s="611">
        <f>SUM(F108:F109)</f>
        <v>0</v>
      </c>
    </row>
    <row r="108" spans="1:6" s="52" customFormat="1" ht="56.25" hidden="1" customHeight="1" x14ac:dyDescent="0.25">
      <c r="A108" s="98" t="s">
        <v>89</v>
      </c>
      <c r="B108" s="162" t="s">
        <v>241</v>
      </c>
      <c r="C108" s="204" t="s">
        <v>8</v>
      </c>
      <c r="D108" s="195" t="s">
        <v>816</v>
      </c>
      <c r="E108" s="64">
        <v>200</v>
      </c>
      <c r="F108" s="612">
        <f>SUM(прил5!H427)</f>
        <v>0</v>
      </c>
    </row>
    <row r="109" spans="1:6" s="52" customFormat="1" ht="56.25" hidden="1" customHeight="1" x14ac:dyDescent="0.25">
      <c r="A109" s="98" t="s">
        <v>38</v>
      </c>
      <c r="B109" s="162" t="s">
        <v>241</v>
      </c>
      <c r="C109" s="204" t="s">
        <v>8</v>
      </c>
      <c r="D109" s="195" t="s">
        <v>816</v>
      </c>
      <c r="E109" s="64">
        <v>300</v>
      </c>
      <c r="F109" s="612">
        <f>SUM(прил5!H428)</f>
        <v>0</v>
      </c>
    </row>
    <row r="110" spans="1:6" s="52" customFormat="1" ht="56.25" hidden="1" customHeight="1" x14ac:dyDescent="0.25">
      <c r="A110" s="95" t="s">
        <v>781</v>
      </c>
      <c r="B110" s="161" t="s">
        <v>241</v>
      </c>
      <c r="C110" s="209" t="s">
        <v>8</v>
      </c>
      <c r="D110" s="198" t="s">
        <v>782</v>
      </c>
      <c r="E110" s="39"/>
      <c r="F110" s="611">
        <f>SUM(F111)</f>
        <v>0</v>
      </c>
    </row>
    <row r="111" spans="1:6" s="52" customFormat="1" ht="56.25" hidden="1" customHeight="1" x14ac:dyDescent="0.25">
      <c r="A111" s="98" t="s">
        <v>89</v>
      </c>
      <c r="B111" s="162" t="s">
        <v>241</v>
      </c>
      <c r="C111" s="204" t="s">
        <v>8</v>
      </c>
      <c r="D111" s="195" t="s">
        <v>782</v>
      </c>
      <c r="E111" s="64">
        <v>200</v>
      </c>
      <c r="F111" s="612">
        <f>SUM(прил5!H430)</f>
        <v>0</v>
      </c>
    </row>
    <row r="112" spans="1:6" s="52" customFormat="1" ht="56.25" hidden="1" customHeight="1" x14ac:dyDescent="0.25">
      <c r="A112" s="95" t="s">
        <v>99</v>
      </c>
      <c r="B112" s="161" t="s">
        <v>241</v>
      </c>
      <c r="C112" s="209" t="s">
        <v>8</v>
      </c>
      <c r="D112" s="198" t="s">
        <v>741</v>
      </c>
      <c r="E112" s="39"/>
      <c r="F112" s="611">
        <f>SUM(F113:F115)</f>
        <v>0</v>
      </c>
    </row>
    <row r="113" spans="1:6" s="52" customFormat="1" ht="56.25" hidden="1" customHeight="1" x14ac:dyDescent="0.25">
      <c r="A113" s="98" t="s">
        <v>88</v>
      </c>
      <c r="B113" s="162" t="s">
        <v>241</v>
      </c>
      <c r="C113" s="204" t="s">
        <v>8</v>
      </c>
      <c r="D113" s="195" t="s">
        <v>741</v>
      </c>
      <c r="E113" s="64">
        <v>100</v>
      </c>
      <c r="F113" s="612">
        <f>SUM(прил5!H245)</f>
        <v>0</v>
      </c>
    </row>
    <row r="114" spans="1:6" s="52" customFormat="1" ht="56.25" hidden="1" customHeight="1" x14ac:dyDescent="0.25">
      <c r="A114" s="98" t="s">
        <v>89</v>
      </c>
      <c r="B114" s="162" t="s">
        <v>241</v>
      </c>
      <c r="C114" s="204" t="s">
        <v>8</v>
      </c>
      <c r="D114" s="195" t="s">
        <v>741</v>
      </c>
      <c r="E114" s="64">
        <v>200</v>
      </c>
      <c r="F114" s="612">
        <f>SUM(прил5!H246)</f>
        <v>0</v>
      </c>
    </row>
    <row r="115" spans="1:6" s="52" customFormat="1" ht="56.25" hidden="1" customHeight="1" x14ac:dyDescent="0.25">
      <c r="A115" s="98" t="s">
        <v>16</v>
      </c>
      <c r="B115" s="162" t="s">
        <v>241</v>
      </c>
      <c r="C115" s="204" t="s">
        <v>8</v>
      </c>
      <c r="D115" s="195" t="s">
        <v>741</v>
      </c>
      <c r="E115" s="64">
        <v>800</v>
      </c>
      <c r="F115" s="612">
        <f>SUM(прил5!H247)</f>
        <v>0</v>
      </c>
    </row>
    <row r="116" spans="1:6" s="52" customFormat="1" ht="56.25" hidden="1" customHeight="1" x14ac:dyDescent="0.25">
      <c r="A116" s="508" t="s">
        <v>788</v>
      </c>
      <c r="B116" s="509" t="s">
        <v>241</v>
      </c>
      <c r="C116" s="510" t="s">
        <v>10</v>
      </c>
      <c r="D116" s="511" t="s">
        <v>707</v>
      </c>
      <c r="E116" s="490"/>
      <c r="F116" s="614">
        <f>SUM(F117+F120+F123+F125+F128+F130+F132)</f>
        <v>0</v>
      </c>
    </row>
    <row r="117" spans="1:6" s="52" customFormat="1" ht="56.25" hidden="1" customHeight="1" x14ac:dyDescent="0.25">
      <c r="A117" s="95" t="s">
        <v>162</v>
      </c>
      <c r="B117" s="161" t="s">
        <v>241</v>
      </c>
      <c r="C117" s="209" t="s">
        <v>10</v>
      </c>
      <c r="D117" s="198" t="s">
        <v>778</v>
      </c>
      <c r="E117" s="39"/>
      <c r="F117" s="611">
        <f>SUM(F118:F119)</f>
        <v>0</v>
      </c>
    </row>
    <row r="118" spans="1:6" s="52" customFormat="1" ht="56.25" hidden="1" x14ac:dyDescent="0.25">
      <c r="A118" s="173" t="s">
        <v>88</v>
      </c>
      <c r="B118" s="162" t="s">
        <v>241</v>
      </c>
      <c r="C118" s="204" t="s">
        <v>10</v>
      </c>
      <c r="D118" s="195" t="s">
        <v>778</v>
      </c>
      <c r="E118" s="64">
        <v>100</v>
      </c>
      <c r="F118" s="612">
        <f>SUM(прил5!H265)</f>
        <v>0</v>
      </c>
    </row>
    <row r="119" spans="1:6" s="52" customFormat="1" ht="56.25" hidden="1" customHeight="1" x14ac:dyDescent="0.25">
      <c r="A119" s="98" t="s">
        <v>89</v>
      </c>
      <c r="B119" s="162" t="s">
        <v>241</v>
      </c>
      <c r="C119" s="204" t="s">
        <v>10</v>
      </c>
      <c r="D119" s="195" t="s">
        <v>778</v>
      </c>
      <c r="E119" s="64">
        <v>200</v>
      </c>
      <c r="F119" s="612">
        <f>SUM(прил5!H266)</f>
        <v>0</v>
      </c>
    </row>
    <row r="120" spans="1:6" s="52" customFormat="1" ht="56.25" hidden="1" customHeight="1" x14ac:dyDescent="0.25">
      <c r="A120" s="95" t="s">
        <v>111</v>
      </c>
      <c r="B120" s="161" t="s">
        <v>241</v>
      </c>
      <c r="C120" s="209" t="s">
        <v>10</v>
      </c>
      <c r="D120" s="198" t="s">
        <v>816</v>
      </c>
      <c r="E120" s="39"/>
      <c r="F120" s="611">
        <f>SUM(F121:F122)</f>
        <v>0</v>
      </c>
    </row>
    <row r="121" spans="1:6" s="52" customFormat="1" ht="56.25" hidden="1" customHeight="1" x14ac:dyDescent="0.25">
      <c r="A121" s="98" t="s">
        <v>89</v>
      </c>
      <c r="B121" s="162" t="s">
        <v>241</v>
      </c>
      <c r="C121" s="204" t="s">
        <v>10</v>
      </c>
      <c r="D121" s="195" t="s">
        <v>816</v>
      </c>
      <c r="E121" s="64">
        <v>200</v>
      </c>
      <c r="F121" s="612">
        <f>SUM(прил5!H433)</f>
        <v>0</v>
      </c>
    </row>
    <row r="122" spans="1:6" s="52" customFormat="1" ht="56.25" hidden="1" customHeight="1" x14ac:dyDescent="0.25">
      <c r="A122" s="98" t="s">
        <v>38</v>
      </c>
      <c r="B122" s="162" t="s">
        <v>241</v>
      </c>
      <c r="C122" s="204" t="s">
        <v>10</v>
      </c>
      <c r="D122" s="195" t="s">
        <v>816</v>
      </c>
      <c r="E122" s="64">
        <v>300</v>
      </c>
      <c r="F122" s="612">
        <f>SUM(прил5!H434)</f>
        <v>0</v>
      </c>
    </row>
    <row r="123" spans="1:6" s="52" customFormat="1" ht="56.25" hidden="1" customHeight="1" x14ac:dyDescent="0.25">
      <c r="A123" s="197" t="s">
        <v>484</v>
      </c>
      <c r="B123" s="161" t="s">
        <v>241</v>
      </c>
      <c r="C123" s="209" t="s">
        <v>10</v>
      </c>
      <c r="D123" s="198" t="s">
        <v>780</v>
      </c>
      <c r="E123" s="39"/>
      <c r="F123" s="611">
        <f>SUM(F124)</f>
        <v>0</v>
      </c>
    </row>
    <row r="124" spans="1:6" s="52" customFormat="1" ht="56.25" hidden="1" x14ac:dyDescent="0.25">
      <c r="A124" s="173" t="s">
        <v>88</v>
      </c>
      <c r="B124" s="162" t="s">
        <v>241</v>
      </c>
      <c r="C124" s="204" t="s">
        <v>10</v>
      </c>
      <c r="D124" s="195" t="s">
        <v>780</v>
      </c>
      <c r="E124" s="64">
        <v>100</v>
      </c>
      <c r="F124" s="612">
        <f>SUM(прил5!H275)</f>
        <v>0</v>
      </c>
    </row>
    <row r="125" spans="1:6" s="52" customFormat="1" ht="56.25" hidden="1" x14ac:dyDescent="0.25">
      <c r="A125" s="95" t="s">
        <v>781</v>
      </c>
      <c r="B125" s="161" t="s">
        <v>241</v>
      </c>
      <c r="C125" s="209" t="s">
        <v>10</v>
      </c>
      <c r="D125" s="198" t="s">
        <v>782</v>
      </c>
      <c r="E125" s="39"/>
      <c r="F125" s="611">
        <f>SUM(F126:F127)</f>
        <v>0</v>
      </c>
    </row>
    <row r="126" spans="1:6" s="52" customFormat="1" ht="56.25" hidden="1" x14ac:dyDescent="0.25">
      <c r="A126" s="98" t="s">
        <v>88</v>
      </c>
      <c r="B126" s="162" t="s">
        <v>241</v>
      </c>
      <c r="C126" s="204" t="s">
        <v>10</v>
      </c>
      <c r="D126" s="195" t="s">
        <v>782</v>
      </c>
      <c r="E126" s="64">
        <v>100</v>
      </c>
      <c r="F126" s="612">
        <f>SUM(прил5!H268)</f>
        <v>0</v>
      </c>
    </row>
    <row r="127" spans="1:6" s="52" customFormat="1" ht="56.25" hidden="1" customHeight="1" x14ac:dyDescent="0.25">
      <c r="A127" s="98" t="s">
        <v>38</v>
      </c>
      <c r="B127" s="162" t="s">
        <v>241</v>
      </c>
      <c r="C127" s="204" t="s">
        <v>10</v>
      </c>
      <c r="D127" s="195" t="s">
        <v>782</v>
      </c>
      <c r="E127" s="64">
        <v>300</v>
      </c>
      <c r="F127" s="612">
        <f>SUM(прил5!H269+прил5!H436)</f>
        <v>0</v>
      </c>
    </row>
    <row r="128" spans="1:6" s="52" customFormat="1" ht="56.25" hidden="1" customHeight="1" x14ac:dyDescent="0.25">
      <c r="A128" s="95" t="s">
        <v>848</v>
      </c>
      <c r="B128" s="161" t="s">
        <v>241</v>
      </c>
      <c r="C128" s="209" t="s">
        <v>10</v>
      </c>
      <c r="D128" s="198" t="s">
        <v>779</v>
      </c>
      <c r="E128" s="39"/>
      <c r="F128" s="611">
        <f>SUM(F129)</f>
        <v>0</v>
      </c>
    </row>
    <row r="129" spans="1:6" s="52" customFormat="1" ht="56.25" hidden="1" customHeight="1" x14ac:dyDescent="0.25">
      <c r="A129" s="98" t="s">
        <v>89</v>
      </c>
      <c r="B129" s="162" t="s">
        <v>241</v>
      </c>
      <c r="C129" s="204" t="s">
        <v>10</v>
      </c>
      <c r="D129" s="195" t="s">
        <v>779</v>
      </c>
      <c r="E129" s="64">
        <v>200</v>
      </c>
      <c r="F129" s="612">
        <f>SUM(прил5!H271)</f>
        <v>0</v>
      </c>
    </row>
    <row r="130" spans="1:6" s="52" customFormat="1" ht="56.25" hidden="1" x14ac:dyDescent="0.25">
      <c r="A130" s="95" t="s">
        <v>783</v>
      </c>
      <c r="B130" s="161" t="s">
        <v>241</v>
      </c>
      <c r="C130" s="209" t="s">
        <v>10</v>
      </c>
      <c r="D130" s="198" t="s">
        <v>784</v>
      </c>
      <c r="E130" s="39"/>
      <c r="F130" s="611">
        <f>SUM(F131)</f>
        <v>0</v>
      </c>
    </row>
    <row r="131" spans="1:6" s="52" customFormat="1" ht="56.25" hidden="1" customHeight="1" x14ac:dyDescent="0.25">
      <c r="A131" s="98" t="s">
        <v>89</v>
      </c>
      <c r="B131" s="162" t="s">
        <v>241</v>
      </c>
      <c r="C131" s="204" t="s">
        <v>10</v>
      </c>
      <c r="D131" s="195" t="s">
        <v>784</v>
      </c>
      <c r="E131" s="64">
        <v>200</v>
      </c>
      <c r="F131" s="612">
        <f>SUM(прил5!H273)</f>
        <v>0</v>
      </c>
    </row>
    <row r="132" spans="1:6" s="52" customFormat="1" ht="56.25" hidden="1" x14ac:dyDescent="0.25">
      <c r="A132" s="95" t="s">
        <v>99</v>
      </c>
      <c r="B132" s="161" t="s">
        <v>241</v>
      </c>
      <c r="C132" s="209" t="s">
        <v>10</v>
      </c>
      <c r="D132" s="198" t="s">
        <v>741</v>
      </c>
      <c r="E132" s="39"/>
      <c r="F132" s="611">
        <f>SUM(F133:F135)</f>
        <v>0</v>
      </c>
    </row>
    <row r="133" spans="1:6" s="52" customFormat="1" ht="56.25" hidden="1" x14ac:dyDescent="0.25">
      <c r="A133" s="98" t="s">
        <v>88</v>
      </c>
      <c r="B133" s="162" t="s">
        <v>241</v>
      </c>
      <c r="C133" s="204" t="s">
        <v>10</v>
      </c>
      <c r="D133" s="195" t="s">
        <v>741</v>
      </c>
      <c r="E133" s="64">
        <v>100</v>
      </c>
      <c r="F133" s="612">
        <f>SUM(прил5!H277)</f>
        <v>0</v>
      </c>
    </row>
    <row r="134" spans="1:6" s="52" customFormat="1" ht="56.25" hidden="1" customHeight="1" x14ac:dyDescent="0.25">
      <c r="A134" s="98" t="s">
        <v>89</v>
      </c>
      <c r="B134" s="162" t="s">
        <v>241</v>
      </c>
      <c r="C134" s="204" t="s">
        <v>10</v>
      </c>
      <c r="D134" s="195" t="s">
        <v>741</v>
      </c>
      <c r="E134" s="64">
        <v>200</v>
      </c>
      <c r="F134" s="612">
        <f>SUM(прил5!H278)</f>
        <v>0</v>
      </c>
    </row>
    <row r="135" spans="1:6" s="52" customFormat="1" ht="56.25" hidden="1" customHeight="1" x14ac:dyDescent="0.25">
      <c r="A135" s="98" t="s">
        <v>16</v>
      </c>
      <c r="B135" s="162" t="s">
        <v>241</v>
      </c>
      <c r="C135" s="204" t="s">
        <v>10</v>
      </c>
      <c r="D135" s="195" t="s">
        <v>741</v>
      </c>
      <c r="E135" s="64">
        <v>800</v>
      </c>
      <c r="F135" s="612">
        <f>SUM(прил5!H279)</f>
        <v>0</v>
      </c>
    </row>
    <row r="136" spans="1:6" s="52" customFormat="1" ht="56.25" hidden="1" x14ac:dyDescent="0.25">
      <c r="A136" s="192" t="s">
        <v>270</v>
      </c>
      <c r="B136" s="200" t="s">
        <v>242</v>
      </c>
      <c r="C136" s="211" t="s">
        <v>706</v>
      </c>
      <c r="D136" s="196" t="s">
        <v>707</v>
      </c>
      <c r="E136" s="193"/>
      <c r="F136" s="624">
        <f>SUM(F137)</f>
        <v>0</v>
      </c>
    </row>
    <row r="137" spans="1:6" s="52" customFormat="1" ht="56.25" hidden="1" x14ac:dyDescent="0.25">
      <c r="A137" s="487" t="s">
        <v>792</v>
      </c>
      <c r="B137" s="509" t="s">
        <v>242</v>
      </c>
      <c r="C137" s="510" t="s">
        <v>8</v>
      </c>
      <c r="D137" s="511" t="s">
        <v>707</v>
      </c>
      <c r="E137" s="490"/>
      <c r="F137" s="614">
        <f>SUM(F138+F141+F145)</f>
        <v>0</v>
      </c>
    </row>
    <row r="138" spans="1:6" s="52" customFormat="1" ht="56.25" hidden="1" customHeight="1" x14ac:dyDescent="0.25">
      <c r="A138" s="95" t="s">
        <v>111</v>
      </c>
      <c r="B138" s="161" t="s">
        <v>242</v>
      </c>
      <c r="C138" s="209" t="s">
        <v>8</v>
      </c>
      <c r="D138" s="198" t="s">
        <v>816</v>
      </c>
      <c r="E138" s="39"/>
      <c r="F138" s="611">
        <f>SUM(F139:F140)</f>
        <v>0</v>
      </c>
    </row>
    <row r="139" spans="1:6" s="52" customFormat="1" ht="56.25" hidden="1" customHeight="1" x14ac:dyDescent="0.25">
      <c r="A139" s="98" t="s">
        <v>89</v>
      </c>
      <c r="B139" s="162" t="s">
        <v>242</v>
      </c>
      <c r="C139" s="204" t="s">
        <v>8</v>
      </c>
      <c r="D139" s="195" t="s">
        <v>816</v>
      </c>
      <c r="E139" s="64">
        <v>200</v>
      </c>
      <c r="F139" s="612">
        <f>SUM(прил5!H440)</f>
        <v>0</v>
      </c>
    </row>
    <row r="140" spans="1:6" s="52" customFormat="1" ht="56.25" hidden="1" customHeight="1" x14ac:dyDescent="0.25">
      <c r="A140" s="98" t="s">
        <v>38</v>
      </c>
      <c r="B140" s="162" t="s">
        <v>242</v>
      </c>
      <c r="C140" s="204" t="s">
        <v>8</v>
      </c>
      <c r="D140" s="195" t="s">
        <v>816</v>
      </c>
      <c r="E140" s="64">
        <v>300</v>
      </c>
      <c r="F140" s="612">
        <f>SUM(прил5!H441)</f>
        <v>0</v>
      </c>
    </row>
    <row r="141" spans="1:6" s="52" customFormat="1" ht="56.25" hidden="1" x14ac:dyDescent="0.25">
      <c r="A141" s="95" t="s">
        <v>99</v>
      </c>
      <c r="B141" s="161" t="s">
        <v>242</v>
      </c>
      <c r="C141" s="209" t="s">
        <v>8</v>
      </c>
      <c r="D141" s="198" t="s">
        <v>741</v>
      </c>
      <c r="E141" s="39"/>
      <c r="F141" s="611">
        <f>SUM(F142:F144)</f>
        <v>0</v>
      </c>
    </row>
    <row r="142" spans="1:6" s="52" customFormat="1" ht="56.25" hidden="1" x14ac:dyDescent="0.25">
      <c r="A142" s="98" t="s">
        <v>88</v>
      </c>
      <c r="B142" s="162" t="s">
        <v>242</v>
      </c>
      <c r="C142" s="204" t="s">
        <v>8</v>
      </c>
      <c r="D142" s="195" t="s">
        <v>741</v>
      </c>
      <c r="E142" s="64">
        <v>100</v>
      </c>
      <c r="F142" s="612">
        <f>SUM(прил5!H283)</f>
        <v>0</v>
      </c>
    </row>
    <row r="143" spans="1:6" s="52" customFormat="1" ht="56.25" hidden="1" customHeight="1" x14ac:dyDescent="0.25">
      <c r="A143" s="98" t="s">
        <v>89</v>
      </c>
      <c r="B143" s="162" t="s">
        <v>242</v>
      </c>
      <c r="C143" s="204" t="s">
        <v>8</v>
      </c>
      <c r="D143" s="195" t="s">
        <v>741</v>
      </c>
      <c r="E143" s="64">
        <v>200</v>
      </c>
      <c r="F143" s="612">
        <f>SUM(прил5!H284)</f>
        <v>0</v>
      </c>
    </row>
    <row r="144" spans="1:6" s="52" customFormat="1" ht="56.25" hidden="1" customHeight="1" x14ac:dyDescent="0.25">
      <c r="A144" s="98" t="s">
        <v>16</v>
      </c>
      <c r="B144" s="162" t="s">
        <v>242</v>
      </c>
      <c r="C144" s="204" t="s">
        <v>8</v>
      </c>
      <c r="D144" s="195" t="s">
        <v>741</v>
      </c>
      <c r="E144" s="64">
        <v>800</v>
      </c>
      <c r="F144" s="612">
        <f>SUM(прил5!H285)</f>
        <v>0</v>
      </c>
    </row>
    <row r="145" spans="1:6" s="52" customFormat="1" ht="56.25" hidden="1" customHeight="1" x14ac:dyDescent="0.25">
      <c r="A145" s="95" t="s">
        <v>781</v>
      </c>
      <c r="B145" s="161" t="s">
        <v>242</v>
      </c>
      <c r="C145" s="209" t="s">
        <v>8</v>
      </c>
      <c r="D145" s="198" t="s">
        <v>782</v>
      </c>
      <c r="E145" s="39"/>
      <c r="F145" s="611">
        <f>SUM(F146)</f>
        <v>0</v>
      </c>
    </row>
    <row r="146" spans="1:6" s="52" customFormat="1" ht="56.25" hidden="1" customHeight="1" x14ac:dyDescent="0.25">
      <c r="A146" s="98" t="s">
        <v>38</v>
      </c>
      <c r="B146" s="162" t="s">
        <v>242</v>
      </c>
      <c r="C146" s="204" t="s">
        <v>8</v>
      </c>
      <c r="D146" s="195" t="s">
        <v>782</v>
      </c>
      <c r="E146" s="64">
        <v>300</v>
      </c>
      <c r="F146" s="612">
        <f>SUM(прил5!H443)</f>
        <v>0</v>
      </c>
    </row>
    <row r="147" spans="1:6" s="52" customFormat="1" ht="56.25" hidden="1" x14ac:dyDescent="0.25">
      <c r="A147" s="192" t="s">
        <v>271</v>
      </c>
      <c r="B147" s="200" t="s">
        <v>243</v>
      </c>
      <c r="C147" s="211" t="s">
        <v>706</v>
      </c>
      <c r="D147" s="196" t="s">
        <v>707</v>
      </c>
      <c r="E147" s="193"/>
      <c r="F147" s="624">
        <f>SUM(F148)</f>
        <v>0</v>
      </c>
    </row>
    <row r="148" spans="1:6" s="52" customFormat="1" ht="56.25" hidden="1" x14ac:dyDescent="0.25">
      <c r="A148" s="487" t="s">
        <v>785</v>
      </c>
      <c r="B148" s="509" t="s">
        <v>243</v>
      </c>
      <c r="C148" s="510" t="s">
        <v>8</v>
      </c>
      <c r="D148" s="511" t="s">
        <v>707</v>
      </c>
      <c r="E148" s="490"/>
      <c r="F148" s="614">
        <f>SUM(F149)</f>
        <v>0</v>
      </c>
    </row>
    <row r="149" spans="1:6" s="52" customFormat="1" ht="56.25" hidden="1" customHeight="1" x14ac:dyDescent="0.25">
      <c r="A149" s="95" t="s">
        <v>786</v>
      </c>
      <c r="B149" s="161" t="s">
        <v>243</v>
      </c>
      <c r="C149" s="209" t="s">
        <v>8</v>
      </c>
      <c r="D149" s="198" t="s">
        <v>787</v>
      </c>
      <c r="E149" s="39"/>
      <c r="F149" s="611">
        <f>SUM(F150)</f>
        <v>0</v>
      </c>
    </row>
    <row r="150" spans="1:6" s="52" customFormat="1" ht="56.25" hidden="1" customHeight="1" x14ac:dyDescent="0.25">
      <c r="A150" s="98" t="s">
        <v>89</v>
      </c>
      <c r="B150" s="162" t="s">
        <v>243</v>
      </c>
      <c r="C150" s="204" t="s">
        <v>8</v>
      </c>
      <c r="D150" s="195" t="s">
        <v>787</v>
      </c>
      <c r="E150" s="64">
        <v>200</v>
      </c>
      <c r="F150" s="612">
        <f>SUM(прил5!H289)</f>
        <v>0</v>
      </c>
    </row>
    <row r="151" spans="1:6" s="52" customFormat="1" ht="56.25" hidden="1" customHeight="1" x14ac:dyDescent="0.25">
      <c r="A151" s="199" t="s">
        <v>172</v>
      </c>
      <c r="B151" s="200" t="s">
        <v>246</v>
      </c>
      <c r="C151" s="211" t="s">
        <v>706</v>
      </c>
      <c r="D151" s="196" t="s">
        <v>707</v>
      </c>
      <c r="E151" s="193"/>
      <c r="F151" s="624">
        <f>SUM(F152+F159)</f>
        <v>0</v>
      </c>
    </row>
    <row r="152" spans="1:6" s="52" customFormat="1" ht="56.25" hidden="1" customHeight="1" x14ac:dyDescent="0.25">
      <c r="A152" s="508" t="s">
        <v>799</v>
      </c>
      <c r="B152" s="509" t="s">
        <v>246</v>
      </c>
      <c r="C152" s="510" t="s">
        <v>8</v>
      </c>
      <c r="D152" s="511" t="s">
        <v>707</v>
      </c>
      <c r="E152" s="490"/>
      <c r="F152" s="614">
        <f>SUM(F153+F155)</f>
        <v>0</v>
      </c>
    </row>
    <row r="153" spans="1:6" s="52" customFormat="1" ht="56.25" hidden="1" x14ac:dyDescent="0.25">
      <c r="A153" s="93" t="s">
        <v>173</v>
      </c>
      <c r="B153" s="161" t="s">
        <v>246</v>
      </c>
      <c r="C153" s="209" t="s">
        <v>8</v>
      </c>
      <c r="D153" s="198" t="s">
        <v>800</v>
      </c>
      <c r="E153" s="39"/>
      <c r="F153" s="611">
        <f>SUM(F154)</f>
        <v>0</v>
      </c>
    </row>
    <row r="154" spans="1:6" s="52" customFormat="1" ht="56.25" hidden="1" x14ac:dyDescent="0.25">
      <c r="A154" s="205" t="s">
        <v>88</v>
      </c>
      <c r="B154" s="162" t="s">
        <v>246</v>
      </c>
      <c r="C154" s="204" t="s">
        <v>8</v>
      </c>
      <c r="D154" s="195" t="s">
        <v>800</v>
      </c>
      <c r="E154" s="64">
        <v>100</v>
      </c>
      <c r="F154" s="612">
        <f>SUM(прил5!H326)</f>
        <v>0</v>
      </c>
    </row>
    <row r="155" spans="1:6" s="52" customFormat="1" ht="56.25" hidden="1" x14ac:dyDescent="0.25">
      <c r="A155" s="93" t="s">
        <v>99</v>
      </c>
      <c r="B155" s="161" t="s">
        <v>246</v>
      </c>
      <c r="C155" s="209" t="s">
        <v>8</v>
      </c>
      <c r="D155" s="198" t="s">
        <v>741</v>
      </c>
      <c r="E155" s="39"/>
      <c r="F155" s="611">
        <f>SUM(F156:F158)</f>
        <v>0</v>
      </c>
    </row>
    <row r="156" spans="1:6" s="52" customFormat="1" ht="56.25" hidden="1" x14ac:dyDescent="0.25">
      <c r="A156" s="205" t="s">
        <v>88</v>
      </c>
      <c r="B156" s="162" t="s">
        <v>246</v>
      </c>
      <c r="C156" s="204" t="s">
        <v>8</v>
      </c>
      <c r="D156" s="195" t="s">
        <v>741</v>
      </c>
      <c r="E156" s="64">
        <v>100</v>
      </c>
      <c r="F156" s="612">
        <f>SUM(прил5!H328)</f>
        <v>0</v>
      </c>
    </row>
    <row r="157" spans="1:6" s="52" customFormat="1" ht="56.25" hidden="1" customHeight="1" x14ac:dyDescent="0.25">
      <c r="A157" s="98" t="s">
        <v>89</v>
      </c>
      <c r="B157" s="162" t="s">
        <v>246</v>
      </c>
      <c r="C157" s="204" t="s">
        <v>8</v>
      </c>
      <c r="D157" s="195" t="s">
        <v>741</v>
      </c>
      <c r="E157" s="64">
        <v>200</v>
      </c>
      <c r="F157" s="612">
        <f>SUM(прил5!H329)</f>
        <v>0</v>
      </c>
    </row>
    <row r="158" spans="1:6" s="52" customFormat="1" ht="56.25" hidden="1" customHeight="1" x14ac:dyDescent="0.25">
      <c r="A158" s="98" t="s">
        <v>16</v>
      </c>
      <c r="B158" s="162" t="s">
        <v>246</v>
      </c>
      <c r="C158" s="204" t="s">
        <v>8</v>
      </c>
      <c r="D158" s="195" t="s">
        <v>741</v>
      </c>
      <c r="E158" s="64">
        <v>800</v>
      </c>
      <c r="F158" s="612">
        <f>SUM(прил5!H330)</f>
        <v>0</v>
      </c>
    </row>
    <row r="159" spans="1:6" s="52" customFormat="1" ht="56.25" hidden="1" customHeight="1" x14ac:dyDescent="0.25">
      <c r="A159" s="508" t="s">
        <v>801</v>
      </c>
      <c r="B159" s="509" t="s">
        <v>246</v>
      </c>
      <c r="C159" s="510" t="s">
        <v>10</v>
      </c>
      <c r="D159" s="511" t="s">
        <v>707</v>
      </c>
      <c r="E159" s="490"/>
      <c r="F159" s="614">
        <f>SUM(F160)</f>
        <v>0</v>
      </c>
    </row>
    <row r="160" spans="1:6" s="52" customFormat="1" ht="56.25" hidden="1" x14ac:dyDescent="0.25">
      <c r="A160" s="93" t="s">
        <v>87</v>
      </c>
      <c r="B160" s="161" t="s">
        <v>246</v>
      </c>
      <c r="C160" s="209" t="s">
        <v>10</v>
      </c>
      <c r="D160" s="198" t="s">
        <v>711</v>
      </c>
      <c r="E160" s="39"/>
      <c r="F160" s="611">
        <f>SUM(F161)</f>
        <v>0</v>
      </c>
    </row>
    <row r="161" spans="1:6" s="52" customFormat="1" ht="56.25" hidden="1" x14ac:dyDescent="0.25">
      <c r="A161" s="205" t="s">
        <v>88</v>
      </c>
      <c r="B161" s="162" t="s">
        <v>246</v>
      </c>
      <c r="C161" s="204" t="s">
        <v>10</v>
      </c>
      <c r="D161" s="195" t="s">
        <v>711</v>
      </c>
      <c r="E161" s="64">
        <v>100</v>
      </c>
      <c r="F161" s="612">
        <f>SUM(прил5!H333)</f>
        <v>0</v>
      </c>
    </row>
    <row r="162" spans="1:6" ht="56.25" hidden="1" customHeight="1" x14ac:dyDescent="0.25">
      <c r="A162" s="70" t="s">
        <v>143</v>
      </c>
      <c r="B162" s="201" t="s">
        <v>733</v>
      </c>
      <c r="C162" s="364" t="s">
        <v>706</v>
      </c>
      <c r="D162" s="202" t="s">
        <v>707</v>
      </c>
      <c r="E162" s="175"/>
      <c r="F162" s="617">
        <f>SUM(F163)</f>
        <v>583122</v>
      </c>
    </row>
    <row r="163" spans="1:6" s="52" customFormat="1" ht="56.25" hidden="1" customHeight="1" x14ac:dyDescent="0.25">
      <c r="A163" s="188" t="s">
        <v>144</v>
      </c>
      <c r="B163" s="200" t="s">
        <v>213</v>
      </c>
      <c r="C163" s="211" t="s">
        <v>706</v>
      </c>
      <c r="D163" s="196" t="s">
        <v>707</v>
      </c>
      <c r="E163" s="208"/>
      <c r="F163" s="624">
        <f>SUM(F164)</f>
        <v>583122</v>
      </c>
    </row>
    <row r="164" spans="1:6" s="52" customFormat="1" ht="56.25" hidden="1" customHeight="1" x14ac:dyDescent="0.25">
      <c r="A164" s="481" t="s">
        <v>734</v>
      </c>
      <c r="B164" s="509" t="s">
        <v>213</v>
      </c>
      <c r="C164" s="510" t="s">
        <v>8</v>
      </c>
      <c r="D164" s="511" t="s">
        <v>707</v>
      </c>
      <c r="E164" s="518"/>
      <c r="F164" s="614">
        <f>SUM(F165+F167)</f>
        <v>583122</v>
      </c>
    </row>
    <row r="165" spans="1:6" s="52" customFormat="1" ht="56.25" hidden="1" customHeight="1" x14ac:dyDescent="0.25">
      <c r="A165" s="36" t="s">
        <v>736</v>
      </c>
      <c r="B165" s="161" t="s">
        <v>213</v>
      </c>
      <c r="C165" s="209" t="s">
        <v>8</v>
      </c>
      <c r="D165" s="198" t="s">
        <v>735</v>
      </c>
      <c r="E165" s="51"/>
      <c r="F165" s="611">
        <f>SUM(F166)</f>
        <v>583122</v>
      </c>
    </row>
    <row r="166" spans="1:6" s="52" customFormat="1" ht="56.25" hidden="1" customHeight="1" x14ac:dyDescent="0.25">
      <c r="A166" s="65" t="s">
        <v>89</v>
      </c>
      <c r="B166" s="162" t="s">
        <v>213</v>
      </c>
      <c r="C166" s="204" t="s">
        <v>8</v>
      </c>
      <c r="D166" s="195" t="s">
        <v>735</v>
      </c>
      <c r="E166" s="73" t="s">
        <v>14</v>
      </c>
      <c r="F166" s="612">
        <f>SUM(прил5!H113+прил5!H192)</f>
        <v>583122</v>
      </c>
    </row>
    <row r="167" spans="1:6" s="52" customFormat="1" ht="56.25" hidden="1" customHeight="1" x14ac:dyDescent="0.25">
      <c r="A167" s="36" t="s">
        <v>853</v>
      </c>
      <c r="B167" s="161" t="s">
        <v>213</v>
      </c>
      <c r="C167" s="209" t="s">
        <v>8</v>
      </c>
      <c r="D167" s="198" t="s">
        <v>852</v>
      </c>
      <c r="E167" s="51"/>
      <c r="F167" s="611">
        <f>SUM(F168)</f>
        <v>0</v>
      </c>
    </row>
    <row r="168" spans="1:6" s="52" customFormat="1" ht="56.25" hidden="1" customHeight="1" x14ac:dyDescent="0.25">
      <c r="A168" s="65" t="s">
        <v>89</v>
      </c>
      <c r="B168" s="162" t="s">
        <v>213</v>
      </c>
      <c r="C168" s="204" t="s">
        <v>8</v>
      </c>
      <c r="D168" s="195" t="s">
        <v>852</v>
      </c>
      <c r="E168" s="73" t="s">
        <v>14</v>
      </c>
      <c r="F168" s="612">
        <f>SUM(прил5!H48)</f>
        <v>0</v>
      </c>
    </row>
    <row r="169" spans="1:6" ht="56.25" hidden="1" x14ac:dyDescent="0.25">
      <c r="A169" s="70" t="s">
        <v>154</v>
      </c>
      <c r="B169" s="201" t="s">
        <v>755</v>
      </c>
      <c r="C169" s="364" t="s">
        <v>706</v>
      </c>
      <c r="D169" s="202" t="s">
        <v>707</v>
      </c>
      <c r="E169" s="175"/>
      <c r="F169" s="617">
        <f>SUM(F170)</f>
        <v>0</v>
      </c>
    </row>
    <row r="170" spans="1:6" ht="56.25" hidden="1" x14ac:dyDescent="0.25">
      <c r="A170" s="210" t="s">
        <v>155</v>
      </c>
      <c r="B170" s="211" t="s">
        <v>224</v>
      </c>
      <c r="C170" s="211" t="s">
        <v>706</v>
      </c>
      <c r="D170" s="196" t="s">
        <v>707</v>
      </c>
      <c r="E170" s="208"/>
      <c r="F170" s="624">
        <f>SUM(F171)</f>
        <v>0</v>
      </c>
    </row>
    <row r="171" spans="1:6" ht="56.25" hidden="1" x14ac:dyDescent="0.25">
      <c r="A171" s="519" t="s">
        <v>756</v>
      </c>
      <c r="B171" s="510" t="s">
        <v>224</v>
      </c>
      <c r="C171" s="510" t="s">
        <v>8</v>
      </c>
      <c r="D171" s="511" t="s">
        <v>707</v>
      </c>
      <c r="E171" s="518"/>
      <c r="F171" s="614">
        <f>SUM(F172)</f>
        <v>0</v>
      </c>
    </row>
    <row r="172" spans="1:6" ht="56.25" hidden="1" customHeight="1" x14ac:dyDescent="0.25">
      <c r="A172" s="212" t="s">
        <v>112</v>
      </c>
      <c r="B172" s="209" t="s">
        <v>224</v>
      </c>
      <c r="C172" s="209" t="s">
        <v>8</v>
      </c>
      <c r="D172" s="198" t="s">
        <v>757</v>
      </c>
      <c r="E172" s="51"/>
      <c r="F172" s="611">
        <f>SUM(F173)</f>
        <v>0</v>
      </c>
    </row>
    <row r="173" spans="1:6" ht="56.25" hidden="1" customHeight="1" x14ac:dyDescent="0.25">
      <c r="A173" s="213" t="s">
        <v>89</v>
      </c>
      <c r="B173" s="204" t="s">
        <v>224</v>
      </c>
      <c r="C173" s="204" t="s">
        <v>8</v>
      </c>
      <c r="D173" s="195" t="s">
        <v>757</v>
      </c>
      <c r="E173" s="73" t="s">
        <v>14</v>
      </c>
      <c r="F173" s="612">
        <f>SUM(прил5!H197)</f>
        <v>0</v>
      </c>
    </row>
    <row r="174" spans="1:6" ht="55.5" customHeight="1" x14ac:dyDescent="0.25">
      <c r="A174" s="203" t="s">
        <v>189</v>
      </c>
      <c r="B174" s="522" t="s">
        <v>766</v>
      </c>
      <c r="C174" s="362" t="s">
        <v>706</v>
      </c>
      <c r="D174" s="183" t="s">
        <v>707</v>
      </c>
      <c r="E174" s="19"/>
      <c r="F174" s="617">
        <f>SUM(F175)</f>
        <v>23188</v>
      </c>
    </row>
    <row r="175" spans="1:6" ht="60" customHeight="1" x14ac:dyDescent="0.25">
      <c r="A175" s="210" t="s">
        <v>190</v>
      </c>
      <c r="B175" s="200" t="s">
        <v>227</v>
      </c>
      <c r="C175" s="211" t="s">
        <v>706</v>
      </c>
      <c r="D175" s="196" t="s">
        <v>707</v>
      </c>
      <c r="E175" s="208"/>
      <c r="F175" s="624">
        <f>SUM(F176)</f>
        <v>23188</v>
      </c>
    </row>
    <row r="176" spans="1:6" ht="38.25" customHeight="1" x14ac:dyDescent="0.25">
      <c r="A176" s="520" t="s">
        <v>767</v>
      </c>
      <c r="B176" s="509" t="s">
        <v>227</v>
      </c>
      <c r="C176" s="510" t="s">
        <v>8</v>
      </c>
      <c r="D176" s="511" t="s">
        <v>707</v>
      </c>
      <c r="E176" s="518"/>
      <c r="F176" s="614">
        <f>SUM(F177+F179)</f>
        <v>23188</v>
      </c>
    </row>
    <row r="177" spans="1:6" ht="60" hidden="1" customHeight="1" x14ac:dyDescent="0.25">
      <c r="A177" s="147" t="s">
        <v>855</v>
      </c>
      <c r="B177" s="161" t="s">
        <v>227</v>
      </c>
      <c r="C177" s="209" t="s">
        <v>8</v>
      </c>
      <c r="D177" s="198" t="s">
        <v>854</v>
      </c>
      <c r="E177" s="51"/>
      <c r="F177" s="611">
        <f>SUM(F178)</f>
        <v>0</v>
      </c>
    </row>
    <row r="178" spans="1:6" ht="60" hidden="1" customHeight="1" x14ac:dyDescent="0.25">
      <c r="A178" s="146" t="s">
        <v>191</v>
      </c>
      <c r="B178" s="162" t="s">
        <v>227</v>
      </c>
      <c r="C178" s="204" t="s">
        <v>8</v>
      </c>
      <c r="D178" s="195" t="s">
        <v>854</v>
      </c>
      <c r="E178" s="73" t="s">
        <v>188</v>
      </c>
      <c r="F178" s="612">
        <f>SUM(прил5!H223)</f>
        <v>0</v>
      </c>
    </row>
    <row r="179" spans="1:6" ht="51.75" customHeight="1" x14ac:dyDescent="0.25">
      <c r="A179" s="147" t="s">
        <v>963</v>
      </c>
      <c r="B179" s="161" t="s">
        <v>227</v>
      </c>
      <c r="C179" s="209" t="s">
        <v>8</v>
      </c>
      <c r="D179" s="198" t="s">
        <v>770</v>
      </c>
      <c r="E179" s="51"/>
      <c r="F179" s="611">
        <f>SUM(F180)</f>
        <v>23188</v>
      </c>
    </row>
    <row r="180" spans="1:6" ht="26.25" customHeight="1" x14ac:dyDescent="0.25">
      <c r="A180" s="146" t="s">
        <v>89</v>
      </c>
      <c r="B180" s="162" t="s">
        <v>227</v>
      </c>
      <c r="C180" s="204" t="s">
        <v>8</v>
      </c>
      <c r="D180" s="195" t="s">
        <v>770</v>
      </c>
      <c r="E180" s="73" t="s">
        <v>72</v>
      </c>
      <c r="F180" s="612">
        <f>SUM(прил5!H225)</f>
        <v>23188</v>
      </c>
    </row>
    <row r="181" spans="1:6" ht="63" x14ac:dyDescent="0.25">
      <c r="A181" s="70" t="s">
        <v>919</v>
      </c>
      <c r="B181" s="522" t="s">
        <v>761</v>
      </c>
      <c r="C181" s="362" t="s">
        <v>706</v>
      </c>
      <c r="D181" s="183" t="s">
        <v>707</v>
      </c>
      <c r="E181" s="19"/>
      <c r="F181" s="617">
        <f>SUM(F182+F196)</f>
        <v>154495</v>
      </c>
    </row>
    <row r="182" spans="1:6" ht="94.5" x14ac:dyDescent="0.25">
      <c r="A182" s="188" t="s">
        <v>945</v>
      </c>
      <c r="B182" s="200" t="s">
        <v>256</v>
      </c>
      <c r="C182" s="211" t="s">
        <v>706</v>
      </c>
      <c r="D182" s="196" t="s">
        <v>707</v>
      </c>
      <c r="E182" s="215"/>
      <c r="F182" s="624">
        <f>SUM(F186)</f>
        <v>148528</v>
      </c>
    </row>
    <row r="183" spans="1:6" ht="47.25" hidden="1" x14ac:dyDescent="0.25">
      <c r="A183" s="481" t="s">
        <v>762</v>
      </c>
      <c r="B183" s="509" t="s">
        <v>256</v>
      </c>
      <c r="C183" s="510" t="s">
        <v>8</v>
      </c>
      <c r="D183" s="511" t="s">
        <v>707</v>
      </c>
      <c r="E183" s="521"/>
      <c r="F183" s="614">
        <f>SUM(F184+F186+F188+F190)</f>
        <v>206429</v>
      </c>
    </row>
    <row r="184" spans="1:6" ht="17.25" hidden="1" customHeight="1" x14ac:dyDescent="0.25">
      <c r="A184" s="36" t="s">
        <v>267</v>
      </c>
      <c r="B184" s="161" t="s">
        <v>256</v>
      </c>
      <c r="C184" s="209" t="s">
        <v>8</v>
      </c>
      <c r="D184" s="198" t="s">
        <v>763</v>
      </c>
      <c r="E184" s="214"/>
      <c r="F184" s="611">
        <f>SUM(F185)</f>
        <v>0</v>
      </c>
    </row>
    <row r="185" spans="1:6" ht="17.25" hidden="1" customHeight="1" x14ac:dyDescent="0.25">
      <c r="A185" s="65" t="s">
        <v>89</v>
      </c>
      <c r="B185" s="162" t="s">
        <v>256</v>
      </c>
      <c r="C185" s="204" t="s">
        <v>8</v>
      </c>
      <c r="D185" s="195" t="s">
        <v>763</v>
      </c>
      <c r="E185" s="176" t="s">
        <v>14</v>
      </c>
      <c r="F185" s="612">
        <f>SUM(прил5!H215)</f>
        <v>0</v>
      </c>
    </row>
    <row r="186" spans="1:6" ht="48.75" customHeight="1" x14ac:dyDescent="0.25">
      <c r="A186" s="481" t="s">
        <v>905</v>
      </c>
      <c r="B186" s="509" t="s">
        <v>256</v>
      </c>
      <c r="C186" s="510" t="s">
        <v>8</v>
      </c>
      <c r="D186" s="511" t="s">
        <v>707</v>
      </c>
      <c r="E186" s="521"/>
      <c r="F186" s="614">
        <f>SUM(F187+F189+F192)</f>
        <v>148528</v>
      </c>
    </row>
    <row r="187" spans="1:6" ht="18" customHeight="1" x14ac:dyDescent="0.25">
      <c r="A187" s="127" t="s">
        <v>961</v>
      </c>
      <c r="B187" s="161" t="s">
        <v>256</v>
      </c>
      <c r="C187" s="209" t="s">
        <v>8</v>
      </c>
      <c r="D187" s="198" t="s">
        <v>856</v>
      </c>
      <c r="E187" s="214"/>
      <c r="F187" s="611">
        <f>SUM(прил5!H228)</f>
        <v>40000</v>
      </c>
    </row>
    <row r="188" spans="1:6" ht="19.5" customHeight="1" x14ac:dyDescent="0.25">
      <c r="A188" s="114" t="s">
        <v>89</v>
      </c>
      <c r="B188" s="162" t="s">
        <v>256</v>
      </c>
      <c r="C188" s="204" t="s">
        <v>8</v>
      </c>
      <c r="D188" s="195" t="s">
        <v>856</v>
      </c>
      <c r="E188" s="176" t="s">
        <v>14</v>
      </c>
      <c r="F188" s="612">
        <v>40000</v>
      </c>
    </row>
    <row r="189" spans="1:6" ht="31.5" customHeight="1" x14ac:dyDescent="0.25">
      <c r="A189" s="605" t="s">
        <v>960</v>
      </c>
      <c r="B189" s="161" t="s">
        <v>256</v>
      </c>
      <c r="C189" s="209" t="s">
        <v>8</v>
      </c>
      <c r="D189" s="198" t="s">
        <v>771</v>
      </c>
      <c r="E189" s="214"/>
      <c r="F189" s="611">
        <f>SUM(F190+F191)</f>
        <v>22988</v>
      </c>
    </row>
    <row r="190" spans="1:6" ht="47.25" x14ac:dyDescent="0.25">
      <c r="A190" s="109" t="s">
        <v>88</v>
      </c>
      <c r="B190" s="162" t="s">
        <v>256</v>
      </c>
      <c r="C190" s="204" t="s">
        <v>8</v>
      </c>
      <c r="D190" s="195" t="s">
        <v>771</v>
      </c>
      <c r="E190" s="176" t="s">
        <v>11</v>
      </c>
      <c r="F190" s="612">
        <v>17901</v>
      </c>
    </row>
    <row r="191" spans="1:6" ht="15.75" customHeight="1" x14ac:dyDescent="0.25">
      <c r="A191" s="110" t="s">
        <v>89</v>
      </c>
      <c r="B191" s="162" t="s">
        <v>256</v>
      </c>
      <c r="C191" s="204" t="s">
        <v>8</v>
      </c>
      <c r="D191" s="195" t="s">
        <v>771</v>
      </c>
      <c r="E191" s="176" t="s">
        <v>14</v>
      </c>
      <c r="F191" s="612">
        <v>5087</v>
      </c>
    </row>
    <row r="192" spans="1:6" ht="31.5" x14ac:dyDescent="0.25">
      <c r="A192" s="599" t="s">
        <v>902</v>
      </c>
      <c r="B192" s="161" t="s">
        <v>896</v>
      </c>
      <c r="C192" s="209" t="s">
        <v>8</v>
      </c>
      <c r="D192" s="198" t="s">
        <v>932</v>
      </c>
      <c r="E192" s="214"/>
      <c r="F192" s="611">
        <f>SUM(F193)</f>
        <v>85540</v>
      </c>
    </row>
    <row r="193" spans="1:6" ht="31.5" x14ac:dyDescent="0.25">
      <c r="A193" s="558" t="s">
        <v>89</v>
      </c>
      <c r="B193" s="162" t="s">
        <v>896</v>
      </c>
      <c r="C193" s="204" t="s">
        <v>8</v>
      </c>
      <c r="D193" s="195" t="s">
        <v>932</v>
      </c>
      <c r="E193" s="176" t="s">
        <v>14</v>
      </c>
      <c r="F193" s="612">
        <v>85540</v>
      </c>
    </row>
    <row r="194" spans="1:6" ht="16.5" hidden="1" customHeight="1" x14ac:dyDescent="0.25">
      <c r="A194" s="147" t="s">
        <v>824</v>
      </c>
      <c r="B194" s="161" t="s">
        <v>230</v>
      </c>
      <c r="C194" s="209" t="s">
        <v>8</v>
      </c>
      <c r="D194" s="198" t="s">
        <v>823</v>
      </c>
      <c r="E194" s="214"/>
      <c r="F194" s="611">
        <f>SUM(F195)</f>
        <v>0</v>
      </c>
    </row>
    <row r="195" spans="1:6" ht="17.25" hidden="1" customHeight="1" x14ac:dyDescent="0.25">
      <c r="A195" s="146" t="s">
        <v>19</v>
      </c>
      <c r="B195" s="162" t="s">
        <v>230</v>
      </c>
      <c r="C195" s="204" t="s">
        <v>8</v>
      </c>
      <c r="D195" s="195" t="s">
        <v>823</v>
      </c>
      <c r="E195" s="176" t="s">
        <v>72</v>
      </c>
      <c r="F195" s="612">
        <f>SUM(прил5!H448)</f>
        <v>0</v>
      </c>
    </row>
    <row r="196" spans="1:6" ht="94.5" x14ac:dyDescent="0.25">
      <c r="A196" s="210" t="s">
        <v>946</v>
      </c>
      <c r="B196" s="200" t="s">
        <v>230</v>
      </c>
      <c r="C196" s="211" t="s">
        <v>706</v>
      </c>
      <c r="D196" s="196" t="s">
        <v>707</v>
      </c>
      <c r="E196" s="215"/>
      <c r="F196" s="624">
        <f>F197</f>
        <v>5967</v>
      </c>
    </row>
    <row r="197" spans="1:6" ht="51" customHeight="1" x14ac:dyDescent="0.25">
      <c r="A197" s="520" t="s">
        <v>947</v>
      </c>
      <c r="B197" s="509" t="s">
        <v>230</v>
      </c>
      <c r="C197" s="510" t="s">
        <v>8</v>
      </c>
      <c r="D197" s="511" t="s">
        <v>707</v>
      </c>
      <c r="E197" s="521"/>
      <c r="F197" s="614">
        <f>F210</f>
        <v>5967</v>
      </c>
    </row>
    <row r="198" spans="1:6" ht="64.5" hidden="1" customHeight="1" x14ac:dyDescent="0.25">
      <c r="A198" s="70" t="s">
        <v>169</v>
      </c>
      <c r="B198" s="182" t="s">
        <v>793</v>
      </c>
      <c r="C198" s="362" t="s">
        <v>706</v>
      </c>
      <c r="D198" s="183" t="s">
        <v>707</v>
      </c>
      <c r="E198" s="171"/>
      <c r="F198" s="617">
        <f>SUM(F199+F203+F207)</f>
        <v>11934</v>
      </c>
    </row>
    <row r="199" spans="1:6" ht="80.25" hidden="1" customHeight="1" x14ac:dyDescent="0.25">
      <c r="A199" s="188" t="s">
        <v>170</v>
      </c>
      <c r="B199" s="189" t="s">
        <v>249</v>
      </c>
      <c r="C199" s="363" t="s">
        <v>706</v>
      </c>
      <c r="D199" s="190" t="s">
        <v>707</v>
      </c>
      <c r="E199" s="191"/>
      <c r="F199" s="624">
        <f>SUM(F200)</f>
        <v>0</v>
      </c>
    </row>
    <row r="200" spans="1:6" ht="32.25" hidden="1" customHeight="1" x14ac:dyDescent="0.25">
      <c r="A200" s="481" t="s">
        <v>794</v>
      </c>
      <c r="B200" s="482" t="s">
        <v>249</v>
      </c>
      <c r="C200" s="483" t="s">
        <v>8</v>
      </c>
      <c r="D200" s="484" t="s">
        <v>707</v>
      </c>
      <c r="E200" s="485"/>
      <c r="F200" s="614">
        <f>SUM(F201)</f>
        <v>0</v>
      </c>
    </row>
    <row r="201" spans="1:6" ht="17.25" hidden="1" customHeight="1" x14ac:dyDescent="0.25">
      <c r="A201" s="36" t="s">
        <v>100</v>
      </c>
      <c r="B201" s="151" t="s">
        <v>249</v>
      </c>
      <c r="C201" s="321" t="s">
        <v>8</v>
      </c>
      <c r="D201" s="149" t="s">
        <v>795</v>
      </c>
      <c r="E201" s="187"/>
      <c r="F201" s="611">
        <f>SUM(F202)</f>
        <v>0</v>
      </c>
    </row>
    <row r="202" spans="1:6" ht="16.5" hidden="1" customHeight="1" x14ac:dyDescent="0.25">
      <c r="A202" s="65" t="s">
        <v>89</v>
      </c>
      <c r="B202" s="165" t="s">
        <v>249</v>
      </c>
      <c r="C202" s="324" t="s">
        <v>8</v>
      </c>
      <c r="D202" s="160" t="s">
        <v>795</v>
      </c>
      <c r="E202" s="172" t="s">
        <v>14</v>
      </c>
      <c r="F202" s="612">
        <f>SUM(прил5!H305)</f>
        <v>0</v>
      </c>
    </row>
    <row r="203" spans="1:6" ht="80.25" hidden="1" customHeight="1" x14ac:dyDescent="0.25">
      <c r="A203" s="188" t="s">
        <v>185</v>
      </c>
      <c r="B203" s="189" t="s">
        <v>245</v>
      </c>
      <c r="C203" s="363" t="s">
        <v>706</v>
      </c>
      <c r="D203" s="190" t="s">
        <v>707</v>
      </c>
      <c r="E203" s="191"/>
      <c r="F203" s="624">
        <f>SUM(F204)</f>
        <v>0</v>
      </c>
    </row>
    <row r="204" spans="1:6" ht="33.75" hidden="1" customHeight="1" x14ac:dyDescent="0.25">
      <c r="A204" s="481" t="s">
        <v>830</v>
      </c>
      <c r="B204" s="482" t="s">
        <v>245</v>
      </c>
      <c r="C204" s="483" t="s">
        <v>8</v>
      </c>
      <c r="D204" s="484" t="s">
        <v>707</v>
      </c>
      <c r="E204" s="485"/>
      <c r="F204" s="614">
        <f>SUM(F205)</f>
        <v>0</v>
      </c>
    </row>
    <row r="205" spans="1:6" ht="47.25" hidden="1" x14ac:dyDescent="0.25">
      <c r="A205" s="36" t="s">
        <v>186</v>
      </c>
      <c r="B205" s="151" t="s">
        <v>245</v>
      </c>
      <c r="C205" s="321" t="s">
        <v>8</v>
      </c>
      <c r="D205" s="149" t="s">
        <v>831</v>
      </c>
      <c r="E205" s="187"/>
      <c r="F205" s="611">
        <f>SUM(F206)</f>
        <v>0</v>
      </c>
    </row>
    <row r="206" spans="1:6" ht="15.75" hidden="1" x14ac:dyDescent="0.25">
      <c r="A206" s="65" t="s">
        <v>89</v>
      </c>
      <c r="B206" s="165" t="s">
        <v>245</v>
      </c>
      <c r="C206" s="324" t="s">
        <v>8</v>
      </c>
      <c r="D206" s="160" t="s">
        <v>831</v>
      </c>
      <c r="E206" s="172" t="s">
        <v>14</v>
      </c>
      <c r="F206" s="612">
        <f>SUM(прил5!H491)</f>
        <v>0</v>
      </c>
    </row>
    <row r="207" spans="1:6" ht="66.75" hidden="1" customHeight="1" x14ac:dyDescent="0.25">
      <c r="A207" s="188" t="s">
        <v>171</v>
      </c>
      <c r="B207" s="189" t="s">
        <v>245</v>
      </c>
      <c r="C207" s="363" t="s">
        <v>706</v>
      </c>
      <c r="D207" s="190" t="s">
        <v>707</v>
      </c>
      <c r="E207" s="191"/>
      <c r="F207" s="624">
        <f>SUM(F208)</f>
        <v>11934</v>
      </c>
    </row>
    <row r="208" spans="1:6" ht="34.5" hidden="1" customHeight="1" x14ac:dyDescent="0.25">
      <c r="A208" s="481" t="s">
        <v>796</v>
      </c>
      <c r="B208" s="482" t="s">
        <v>245</v>
      </c>
      <c r="C208" s="483" t="s">
        <v>8</v>
      </c>
      <c r="D208" s="484" t="s">
        <v>707</v>
      </c>
      <c r="E208" s="485"/>
      <c r="F208" s="614">
        <f>SUM(F209)</f>
        <v>11934</v>
      </c>
    </row>
    <row r="209" spans="1:6" ht="15.75" hidden="1" x14ac:dyDescent="0.25">
      <c r="A209" s="36" t="s">
        <v>797</v>
      </c>
      <c r="B209" s="151" t="s">
        <v>245</v>
      </c>
      <c r="C209" s="321" t="s">
        <v>8</v>
      </c>
      <c r="D209" s="149" t="s">
        <v>798</v>
      </c>
      <c r="E209" s="187"/>
      <c r="F209" s="611">
        <f>SUM(F210:F211)</f>
        <v>11934</v>
      </c>
    </row>
    <row r="210" spans="1:6" ht="33" customHeight="1" x14ac:dyDescent="0.25">
      <c r="A210" s="36" t="s">
        <v>960</v>
      </c>
      <c r="B210" s="161" t="s">
        <v>230</v>
      </c>
      <c r="C210" s="209" t="s">
        <v>8</v>
      </c>
      <c r="D210" s="198" t="s">
        <v>771</v>
      </c>
      <c r="E210" s="214"/>
      <c r="F210" s="611">
        <f>SUM(F211)</f>
        <v>5967</v>
      </c>
    </row>
    <row r="211" spans="1:6" ht="37.5" customHeight="1" x14ac:dyDescent="0.25">
      <c r="A211" s="109" t="s">
        <v>88</v>
      </c>
      <c r="B211" s="162" t="s">
        <v>230</v>
      </c>
      <c r="C211" s="204" t="s">
        <v>8</v>
      </c>
      <c r="D211" s="195" t="s">
        <v>771</v>
      </c>
      <c r="E211" s="176" t="s">
        <v>11</v>
      </c>
      <c r="F211" s="612">
        <v>5967</v>
      </c>
    </row>
    <row r="212" spans="1:6" s="52" customFormat="1" ht="49.5" customHeight="1" x14ac:dyDescent="0.25">
      <c r="A212" s="70" t="s">
        <v>948</v>
      </c>
      <c r="B212" s="201" t="s">
        <v>709</v>
      </c>
      <c r="C212" s="364" t="s">
        <v>706</v>
      </c>
      <c r="D212" s="202" t="s">
        <v>707</v>
      </c>
      <c r="E212" s="175"/>
      <c r="F212" s="617">
        <f>SUM(F213)</f>
        <v>235360</v>
      </c>
    </row>
    <row r="213" spans="1:6" s="52" customFormat="1" ht="67.5" customHeight="1" x14ac:dyDescent="0.25">
      <c r="A213" s="199" t="s">
        <v>943</v>
      </c>
      <c r="B213" s="200" t="s">
        <v>710</v>
      </c>
      <c r="C213" s="211" t="s">
        <v>706</v>
      </c>
      <c r="D213" s="196" t="s">
        <v>707</v>
      </c>
      <c r="E213" s="208"/>
      <c r="F213" s="624">
        <f>SUM(F214)</f>
        <v>235360</v>
      </c>
    </row>
    <row r="214" spans="1:6" s="52" customFormat="1" ht="51" customHeight="1" x14ac:dyDescent="0.25">
      <c r="A214" s="508" t="s">
        <v>713</v>
      </c>
      <c r="B214" s="509" t="s">
        <v>710</v>
      </c>
      <c r="C214" s="510" t="s">
        <v>8</v>
      </c>
      <c r="D214" s="511" t="s">
        <v>707</v>
      </c>
      <c r="E214" s="518"/>
      <c r="F214" s="614">
        <f>SUM(F215)</f>
        <v>235360</v>
      </c>
    </row>
    <row r="215" spans="1:6" s="52" customFormat="1" ht="17.25" customHeight="1" x14ac:dyDescent="0.25">
      <c r="A215" s="95" t="s">
        <v>122</v>
      </c>
      <c r="B215" s="161" t="s">
        <v>710</v>
      </c>
      <c r="C215" s="209" t="s">
        <v>8</v>
      </c>
      <c r="D215" s="198" t="s">
        <v>712</v>
      </c>
      <c r="E215" s="51"/>
      <c r="F215" s="611">
        <f>SUM(F216)</f>
        <v>235360</v>
      </c>
    </row>
    <row r="216" spans="1:6" s="52" customFormat="1" ht="15.75" customHeight="1" x14ac:dyDescent="0.25">
      <c r="A216" s="98" t="s">
        <v>89</v>
      </c>
      <c r="B216" s="162" t="s">
        <v>710</v>
      </c>
      <c r="C216" s="204" t="s">
        <v>8</v>
      </c>
      <c r="D216" s="195" t="s">
        <v>712</v>
      </c>
      <c r="E216" s="73" t="s">
        <v>14</v>
      </c>
      <c r="F216" s="612">
        <f>SUM(прил5!H26+прил5!H53+прил5!H81+прил5!H381)</f>
        <v>235360</v>
      </c>
    </row>
    <row r="217" spans="1:6" s="52" customFormat="1" ht="31.5" hidden="1" x14ac:dyDescent="0.25">
      <c r="A217" s="174" t="s">
        <v>136</v>
      </c>
      <c r="B217" s="201" t="s">
        <v>719</v>
      </c>
      <c r="C217" s="364" t="s">
        <v>706</v>
      </c>
      <c r="D217" s="202" t="s">
        <v>707</v>
      </c>
      <c r="E217" s="175"/>
      <c r="F217" s="617">
        <f>SUM(F218+F222)</f>
        <v>5967</v>
      </c>
    </row>
    <row r="218" spans="1:6" s="52" customFormat="1" ht="63" hidden="1" x14ac:dyDescent="0.25">
      <c r="A218" s="192" t="s">
        <v>135</v>
      </c>
      <c r="B218" s="200" t="s">
        <v>205</v>
      </c>
      <c r="C218" s="211" t="s">
        <v>706</v>
      </c>
      <c r="D218" s="196" t="s">
        <v>707</v>
      </c>
      <c r="E218" s="208"/>
      <c r="F218" s="624">
        <f>SUM(F219)</f>
        <v>0</v>
      </c>
    </row>
    <row r="219" spans="1:6" s="52" customFormat="1" ht="31.5" hidden="1" x14ac:dyDescent="0.25">
      <c r="A219" s="487" t="s">
        <v>718</v>
      </c>
      <c r="B219" s="509" t="s">
        <v>205</v>
      </c>
      <c r="C219" s="510" t="s">
        <v>8</v>
      </c>
      <c r="D219" s="511" t="s">
        <v>707</v>
      </c>
      <c r="E219" s="521"/>
      <c r="F219" s="614">
        <f>SUM(F220)</f>
        <v>0</v>
      </c>
    </row>
    <row r="220" spans="1:6" s="52" customFormat="1" ht="18.75" hidden="1" customHeight="1" x14ac:dyDescent="0.25">
      <c r="A220" s="95" t="s">
        <v>93</v>
      </c>
      <c r="B220" s="161" t="s">
        <v>205</v>
      </c>
      <c r="C220" s="209" t="s">
        <v>8</v>
      </c>
      <c r="D220" s="198" t="s">
        <v>720</v>
      </c>
      <c r="E220" s="214"/>
      <c r="F220" s="611">
        <f>SUM(F221)</f>
        <v>0</v>
      </c>
    </row>
    <row r="221" spans="1:6" s="52" customFormat="1" ht="47.25" hidden="1" x14ac:dyDescent="0.25">
      <c r="A221" s="98" t="s">
        <v>88</v>
      </c>
      <c r="B221" s="162" t="s">
        <v>205</v>
      </c>
      <c r="C221" s="204" t="s">
        <v>8</v>
      </c>
      <c r="D221" s="195" t="s">
        <v>720</v>
      </c>
      <c r="E221" s="176" t="s">
        <v>11</v>
      </c>
      <c r="F221" s="612">
        <f>SUM(прил5!H58)</f>
        <v>0</v>
      </c>
    </row>
    <row r="222" spans="1:6" s="52" customFormat="1" ht="63" hidden="1" x14ac:dyDescent="0.25">
      <c r="A222" s="192" t="s">
        <v>858</v>
      </c>
      <c r="B222" s="200" t="s">
        <v>857</v>
      </c>
      <c r="C222" s="211" t="s">
        <v>706</v>
      </c>
      <c r="D222" s="196" t="s">
        <v>707</v>
      </c>
      <c r="E222" s="208"/>
      <c r="F222" s="624">
        <f>SUM(F223)</f>
        <v>5967</v>
      </c>
    </row>
    <row r="223" spans="1:6" s="52" customFormat="1" ht="31.5" hidden="1" x14ac:dyDescent="0.25">
      <c r="A223" s="508" t="s">
        <v>859</v>
      </c>
      <c r="B223" s="509" t="s">
        <v>857</v>
      </c>
      <c r="C223" s="510" t="s">
        <v>8</v>
      </c>
      <c r="D223" s="511" t="s">
        <v>707</v>
      </c>
      <c r="E223" s="521"/>
      <c r="F223" s="614">
        <f>SUM(F224)</f>
        <v>5967</v>
      </c>
    </row>
    <row r="224" spans="1:6" s="52" customFormat="1" ht="31.5" hidden="1" customHeight="1" x14ac:dyDescent="0.25">
      <c r="A224" s="95" t="s">
        <v>861</v>
      </c>
      <c r="B224" s="161" t="s">
        <v>857</v>
      </c>
      <c r="C224" s="209" t="s">
        <v>8</v>
      </c>
      <c r="D224" s="198" t="s">
        <v>860</v>
      </c>
      <c r="E224" s="214"/>
      <c r="F224" s="611">
        <f>SUM(F225)</f>
        <v>5967</v>
      </c>
    </row>
    <row r="225" spans="1:6" s="52" customFormat="1" ht="36.75" hidden="1" customHeight="1" x14ac:dyDescent="0.25">
      <c r="A225" s="98" t="s">
        <v>89</v>
      </c>
      <c r="B225" s="162" t="s">
        <v>857</v>
      </c>
      <c r="C225" s="204" t="s">
        <v>8</v>
      </c>
      <c r="D225" s="195" t="s">
        <v>860</v>
      </c>
      <c r="E225" s="176" t="s">
        <v>14</v>
      </c>
      <c r="F225" s="612">
        <f>SUM(прил5!H127)</f>
        <v>5967</v>
      </c>
    </row>
    <row r="226" spans="1:6" ht="73.5" customHeight="1" x14ac:dyDescent="0.25">
      <c r="A226" s="70" t="s">
        <v>979</v>
      </c>
      <c r="B226" s="522" t="s">
        <v>745</v>
      </c>
      <c r="C226" s="362" t="s">
        <v>706</v>
      </c>
      <c r="D226" s="183" t="s">
        <v>707</v>
      </c>
      <c r="E226" s="171"/>
      <c r="F226" s="617">
        <f>SUM(F227+F235+F239)</f>
        <v>180520</v>
      </c>
    </row>
    <row r="227" spans="1:6" s="52" customFormat="1" ht="53.25" customHeight="1" x14ac:dyDescent="0.25">
      <c r="A227" s="188" t="s">
        <v>980</v>
      </c>
      <c r="B227" s="189" t="s">
        <v>223</v>
      </c>
      <c r="C227" s="363" t="s">
        <v>706</v>
      </c>
      <c r="D227" s="190" t="s">
        <v>707</v>
      </c>
      <c r="E227" s="191"/>
      <c r="F227" s="624">
        <f>SUM(F228)</f>
        <v>180520</v>
      </c>
    </row>
    <row r="228" spans="1:6" s="52" customFormat="1" ht="43.5" customHeight="1" x14ac:dyDescent="0.25">
      <c r="A228" s="481" t="s">
        <v>748</v>
      </c>
      <c r="B228" s="482" t="s">
        <v>223</v>
      </c>
      <c r="C228" s="483" t="s">
        <v>8</v>
      </c>
      <c r="D228" s="484" t="s">
        <v>707</v>
      </c>
      <c r="E228" s="485"/>
      <c r="F228" s="614">
        <f>SUM(F229+F231+F233)</f>
        <v>180520</v>
      </c>
    </row>
    <row r="229" spans="1:6" s="52" customFormat="1" ht="46.5" hidden="1" customHeight="1" x14ac:dyDescent="0.25">
      <c r="A229" s="36" t="s">
        <v>151</v>
      </c>
      <c r="B229" s="151" t="s">
        <v>223</v>
      </c>
      <c r="C229" s="321" t="s">
        <v>8</v>
      </c>
      <c r="D229" s="149" t="s">
        <v>749</v>
      </c>
      <c r="E229" s="187"/>
      <c r="F229" s="611">
        <f>SUM(F230)</f>
        <v>0</v>
      </c>
    </row>
    <row r="230" spans="1:6" s="52" customFormat="1" ht="49.5" hidden="1" customHeight="1" x14ac:dyDescent="0.25">
      <c r="A230" s="65" t="s">
        <v>191</v>
      </c>
      <c r="B230" s="165" t="s">
        <v>223</v>
      </c>
      <c r="C230" s="324" t="s">
        <v>8</v>
      </c>
      <c r="D230" s="160" t="s">
        <v>749</v>
      </c>
      <c r="E230" s="172" t="s">
        <v>188</v>
      </c>
      <c r="F230" s="612">
        <f>SUM(прил5!H178)</f>
        <v>0</v>
      </c>
    </row>
    <row r="231" spans="1:6" s="52" customFormat="1" ht="40.5" hidden="1" customHeight="1" x14ac:dyDescent="0.25">
      <c r="A231" s="36" t="s">
        <v>750</v>
      </c>
      <c r="B231" s="151" t="s">
        <v>223</v>
      </c>
      <c r="C231" s="321" t="s">
        <v>8</v>
      </c>
      <c r="D231" s="149" t="s">
        <v>751</v>
      </c>
      <c r="E231" s="187"/>
      <c r="F231" s="611">
        <f>SUM(F232:F232)</f>
        <v>0</v>
      </c>
    </row>
    <row r="232" spans="1:6" s="52" customFormat="1" ht="54" hidden="1" customHeight="1" x14ac:dyDescent="0.25">
      <c r="A232" s="65" t="s">
        <v>19</v>
      </c>
      <c r="B232" s="165" t="s">
        <v>223</v>
      </c>
      <c r="C232" s="324" t="s">
        <v>8</v>
      </c>
      <c r="D232" s="160" t="s">
        <v>751</v>
      </c>
      <c r="E232" s="172" t="s">
        <v>72</v>
      </c>
      <c r="F232" s="612">
        <f>SUM(прил5!H180)</f>
        <v>0</v>
      </c>
    </row>
    <row r="233" spans="1:6" s="52" customFormat="1" ht="60" customHeight="1" x14ac:dyDescent="0.25">
      <c r="A233" s="36" t="s">
        <v>981</v>
      </c>
      <c r="B233" s="151" t="s">
        <v>223</v>
      </c>
      <c r="C233" s="321" t="s">
        <v>8</v>
      </c>
      <c r="D233" s="149" t="s">
        <v>752</v>
      </c>
      <c r="E233" s="187"/>
      <c r="F233" s="611">
        <f>SUM(F234)</f>
        <v>180520</v>
      </c>
    </row>
    <row r="234" spans="1:6" s="52" customFormat="1" ht="24" customHeight="1" x14ac:dyDescent="0.25">
      <c r="A234" s="65" t="s">
        <v>89</v>
      </c>
      <c r="B234" s="165" t="s">
        <v>223</v>
      </c>
      <c r="C234" s="324" t="s">
        <v>8</v>
      </c>
      <c r="D234" s="160" t="s">
        <v>752</v>
      </c>
      <c r="E234" s="172" t="s">
        <v>14</v>
      </c>
      <c r="F234" s="612">
        <f>SUM(прил5!H182)</f>
        <v>180520</v>
      </c>
    </row>
    <row r="235" spans="1:6" s="52" customFormat="1" ht="52.5" hidden="1" customHeight="1" x14ac:dyDescent="0.25">
      <c r="A235" s="216" t="s">
        <v>192</v>
      </c>
      <c r="B235" s="189" t="s">
        <v>231</v>
      </c>
      <c r="C235" s="363" t="s">
        <v>706</v>
      </c>
      <c r="D235" s="190" t="s">
        <v>707</v>
      </c>
      <c r="E235" s="191"/>
      <c r="F235" s="624">
        <f>SUM(F236)</f>
        <v>0</v>
      </c>
    </row>
    <row r="236" spans="1:6" s="52" customFormat="1" ht="57" hidden="1" customHeight="1" x14ac:dyDescent="0.25">
      <c r="A236" s="523" t="s">
        <v>746</v>
      </c>
      <c r="B236" s="482" t="s">
        <v>231</v>
      </c>
      <c r="C236" s="483" t="s">
        <v>8</v>
      </c>
      <c r="D236" s="484" t="s">
        <v>707</v>
      </c>
      <c r="E236" s="485"/>
      <c r="F236" s="614">
        <f>SUM(F237)</f>
        <v>0</v>
      </c>
    </row>
    <row r="237" spans="1:6" s="52" customFormat="1" ht="47.25" hidden="1" customHeight="1" x14ac:dyDescent="0.25">
      <c r="A237" s="84" t="s">
        <v>193</v>
      </c>
      <c r="B237" s="151" t="s">
        <v>231</v>
      </c>
      <c r="C237" s="321" t="s">
        <v>8</v>
      </c>
      <c r="D237" s="149" t="s">
        <v>747</v>
      </c>
      <c r="E237" s="187"/>
      <c r="F237" s="611">
        <f>SUM(F238)</f>
        <v>0</v>
      </c>
    </row>
    <row r="238" spans="1:6" s="52" customFormat="1" ht="61.5" hidden="1" customHeight="1" x14ac:dyDescent="0.25">
      <c r="A238" s="104" t="s">
        <v>16</v>
      </c>
      <c r="B238" s="165" t="s">
        <v>231</v>
      </c>
      <c r="C238" s="324" t="s">
        <v>8</v>
      </c>
      <c r="D238" s="160" t="s">
        <v>747</v>
      </c>
      <c r="E238" s="172" t="s">
        <v>15</v>
      </c>
      <c r="F238" s="612">
        <f>SUM(прил5!H172)</f>
        <v>0</v>
      </c>
    </row>
    <row r="239" spans="1:6" s="52" customFormat="1" ht="57.75" hidden="1" customHeight="1" x14ac:dyDescent="0.25">
      <c r="A239" s="199" t="s">
        <v>266</v>
      </c>
      <c r="B239" s="189" t="s">
        <v>264</v>
      </c>
      <c r="C239" s="363" t="s">
        <v>706</v>
      </c>
      <c r="D239" s="190" t="s">
        <v>707</v>
      </c>
      <c r="E239" s="191"/>
      <c r="F239" s="624">
        <f>SUM(F240)</f>
        <v>0</v>
      </c>
    </row>
    <row r="240" spans="1:6" s="52" customFormat="1" ht="69.75" hidden="1" customHeight="1" x14ac:dyDescent="0.25">
      <c r="A240" s="508" t="s">
        <v>753</v>
      </c>
      <c r="B240" s="482" t="s">
        <v>264</v>
      </c>
      <c r="C240" s="483" t="s">
        <v>8</v>
      </c>
      <c r="D240" s="484" t="s">
        <v>707</v>
      </c>
      <c r="E240" s="485"/>
      <c r="F240" s="614">
        <f>SUM(F241)</f>
        <v>0</v>
      </c>
    </row>
    <row r="241" spans="1:6" s="52" customFormat="1" ht="53.25" hidden="1" customHeight="1" x14ac:dyDescent="0.25">
      <c r="A241" s="95" t="s">
        <v>265</v>
      </c>
      <c r="B241" s="151" t="s">
        <v>264</v>
      </c>
      <c r="C241" s="321" t="s">
        <v>8</v>
      </c>
      <c r="D241" s="149" t="s">
        <v>754</v>
      </c>
      <c r="E241" s="187"/>
      <c r="F241" s="611">
        <f>SUM(F242)</f>
        <v>0</v>
      </c>
    </row>
    <row r="242" spans="1:6" s="52" customFormat="1" ht="64.5" hidden="1" customHeight="1" x14ac:dyDescent="0.25">
      <c r="A242" s="98" t="s">
        <v>89</v>
      </c>
      <c r="B242" s="165" t="s">
        <v>264</v>
      </c>
      <c r="C242" s="324" t="s">
        <v>8</v>
      </c>
      <c r="D242" s="160" t="s">
        <v>754</v>
      </c>
      <c r="E242" s="172" t="s">
        <v>14</v>
      </c>
      <c r="F242" s="612">
        <f>SUM(прил5!H186)</f>
        <v>0</v>
      </c>
    </row>
    <row r="243" spans="1:6" s="52" customFormat="1" ht="48" customHeight="1" x14ac:dyDescent="0.25">
      <c r="A243" s="94" t="s">
        <v>129</v>
      </c>
      <c r="B243" s="201" t="s">
        <v>722</v>
      </c>
      <c r="C243" s="364" t="s">
        <v>706</v>
      </c>
      <c r="D243" s="202" t="s">
        <v>707</v>
      </c>
      <c r="E243" s="175"/>
      <c r="F243" s="617">
        <f>SUM(F244+F250)</f>
        <v>88040</v>
      </c>
    </row>
    <row r="244" spans="1:6" s="52" customFormat="1" ht="64.5" customHeight="1" x14ac:dyDescent="0.25">
      <c r="A244" s="192" t="s">
        <v>165</v>
      </c>
      <c r="B244" s="200" t="s">
        <v>244</v>
      </c>
      <c r="C244" s="211" t="s">
        <v>706</v>
      </c>
      <c r="D244" s="196" t="s">
        <v>707</v>
      </c>
      <c r="E244" s="208"/>
      <c r="F244" s="624">
        <f>SUM(F245)</f>
        <v>88040</v>
      </c>
    </row>
    <row r="245" spans="1:6" s="52" customFormat="1" ht="50.25" customHeight="1" x14ac:dyDescent="0.25">
      <c r="A245" s="487" t="s">
        <v>789</v>
      </c>
      <c r="B245" s="509" t="s">
        <v>244</v>
      </c>
      <c r="C245" s="510" t="s">
        <v>8</v>
      </c>
      <c r="D245" s="511" t="s">
        <v>707</v>
      </c>
      <c r="E245" s="518"/>
      <c r="F245" s="614">
        <f>SUM(F246+F248)</f>
        <v>88040</v>
      </c>
    </row>
    <row r="246" spans="1:6" s="52" customFormat="1" ht="52.5" customHeight="1" x14ac:dyDescent="0.25">
      <c r="A246" s="95" t="s">
        <v>166</v>
      </c>
      <c r="B246" s="161" t="s">
        <v>244</v>
      </c>
      <c r="C246" s="209" t="s">
        <v>8</v>
      </c>
      <c r="D246" s="198" t="s">
        <v>790</v>
      </c>
      <c r="E246" s="51"/>
      <c r="F246" s="611">
        <f>SUM(F247)</f>
        <v>85540</v>
      </c>
    </row>
    <row r="247" spans="1:6" s="52" customFormat="1" ht="47.25" customHeight="1" x14ac:dyDescent="0.25">
      <c r="A247" s="98" t="s">
        <v>89</v>
      </c>
      <c r="B247" s="162" t="s">
        <v>244</v>
      </c>
      <c r="C247" s="204" t="s">
        <v>8</v>
      </c>
      <c r="D247" s="195" t="s">
        <v>790</v>
      </c>
      <c r="E247" s="73"/>
      <c r="F247" s="612">
        <f>SUM(прил5!H294+прил5!H315+прил5!H338)</f>
        <v>85540</v>
      </c>
    </row>
    <row r="248" spans="1:6" s="52" customFormat="1" ht="59.25" customHeight="1" x14ac:dyDescent="0.25">
      <c r="A248" s="95" t="s">
        <v>862</v>
      </c>
      <c r="B248" s="161" t="s">
        <v>244</v>
      </c>
      <c r="C248" s="209" t="s">
        <v>8</v>
      </c>
      <c r="D248" s="198" t="s">
        <v>863</v>
      </c>
      <c r="E248" s="51"/>
      <c r="F248" s="611">
        <f>SUM(F249)</f>
        <v>2500</v>
      </c>
    </row>
    <row r="249" spans="1:6" s="52" customFormat="1" ht="41.25" customHeight="1" x14ac:dyDescent="0.25">
      <c r="A249" s="98" t="s">
        <v>89</v>
      </c>
      <c r="B249" s="162" t="s">
        <v>244</v>
      </c>
      <c r="C249" s="204" t="s">
        <v>8</v>
      </c>
      <c r="D249" s="195" t="s">
        <v>863</v>
      </c>
      <c r="E249" s="73"/>
      <c r="F249" s="612">
        <f>SUM(прил5!H132)</f>
        <v>2500</v>
      </c>
    </row>
    <row r="250" spans="1:6" s="52" customFormat="1" ht="57" hidden="1" customHeight="1" x14ac:dyDescent="0.25">
      <c r="A250" s="199" t="s">
        <v>130</v>
      </c>
      <c r="B250" s="200" t="s">
        <v>206</v>
      </c>
      <c r="C250" s="211" t="s">
        <v>706</v>
      </c>
      <c r="D250" s="196" t="s">
        <v>707</v>
      </c>
      <c r="E250" s="208"/>
      <c r="F250" s="624">
        <f>SUM(F251)</f>
        <v>0</v>
      </c>
    </row>
    <row r="251" spans="1:6" s="52" customFormat="1" ht="45.75" hidden="1" customHeight="1" x14ac:dyDescent="0.25">
      <c r="A251" s="508" t="s">
        <v>721</v>
      </c>
      <c r="B251" s="509" t="s">
        <v>206</v>
      </c>
      <c r="C251" s="510" t="s">
        <v>8</v>
      </c>
      <c r="D251" s="511" t="s">
        <v>707</v>
      </c>
      <c r="E251" s="518"/>
      <c r="F251" s="614">
        <f>SUM(F252+F254)</f>
        <v>0</v>
      </c>
    </row>
    <row r="252" spans="1:6" s="52" customFormat="1" ht="45.75" hidden="1" customHeight="1" x14ac:dyDescent="0.25">
      <c r="A252" s="95" t="s">
        <v>131</v>
      </c>
      <c r="B252" s="161" t="s">
        <v>206</v>
      </c>
      <c r="C252" s="209" t="s">
        <v>8</v>
      </c>
      <c r="D252" s="198" t="s">
        <v>723</v>
      </c>
      <c r="E252" s="51"/>
      <c r="F252" s="611">
        <f>SUM(F253:G253)</f>
        <v>0</v>
      </c>
    </row>
    <row r="253" spans="1:6" s="52" customFormat="1" ht="46.5" hidden="1" customHeight="1" x14ac:dyDescent="0.25">
      <c r="A253" s="98" t="s">
        <v>88</v>
      </c>
      <c r="B253" s="162" t="s">
        <v>206</v>
      </c>
      <c r="C253" s="204" t="s">
        <v>8</v>
      </c>
      <c r="D253" s="195" t="s">
        <v>723</v>
      </c>
      <c r="E253" s="73" t="s">
        <v>11</v>
      </c>
      <c r="F253" s="612">
        <f>SUM(прил5!H63)</f>
        <v>0</v>
      </c>
    </row>
    <row r="254" spans="1:6" s="52" customFormat="1" ht="48" hidden="1" customHeight="1" x14ac:dyDescent="0.25">
      <c r="A254" s="95" t="s">
        <v>92</v>
      </c>
      <c r="B254" s="161" t="s">
        <v>206</v>
      </c>
      <c r="C254" s="209" t="s">
        <v>8</v>
      </c>
      <c r="D254" s="198" t="s">
        <v>724</v>
      </c>
      <c r="E254" s="51"/>
      <c r="F254" s="611">
        <f>SUM(F255)</f>
        <v>0</v>
      </c>
    </row>
    <row r="255" spans="1:6" s="52" customFormat="1" ht="48" hidden="1" customHeight="1" x14ac:dyDescent="0.25">
      <c r="A255" s="98" t="s">
        <v>88</v>
      </c>
      <c r="B255" s="162" t="s">
        <v>206</v>
      </c>
      <c r="C255" s="204" t="s">
        <v>8</v>
      </c>
      <c r="D255" s="195" t="s">
        <v>724</v>
      </c>
      <c r="E255" s="73" t="s">
        <v>11</v>
      </c>
      <c r="F255" s="612">
        <f>SUM(прил5!H65)</f>
        <v>0</v>
      </c>
    </row>
    <row r="256" spans="1:6" ht="79.5" customHeight="1" x14ac:dyDescent="0.25">
      <c r="A256" s="70" t="s">
        <v>949</v>
      </c>
      <c r="B256" s="201" t="s">
        <v>220</v>
      </c>
      <c r="C256" s="364" t="s">
        <v>706</v>
      </c>
      <c r="D256" s="202" t="s">
        <v>707</v>
      </c>
      <c r="E256" s="175"/>
      <c r="F256" s="617">
        <f>SUM(F263)</f>
        <v>5967</v>
      </c>
    </row>
    <row r="257" spans="1:6" s="52" customFormat="1" ht="96.75" hidden="1" customHeight="1" x14ac:dyDescent="0.25">
      <c r="A257" s="199" t="s">
        <v>148</v>
      </c>
      <c r="B257" s="200" t="s">
        <v>221</v>
      </c>
      <c r="C257" s="211" t="s">
        <v>706</v>
      </c>
      <c r="D257" s="196" t="s">
        <v>707</v>
      </c>
      <c r="E257" s="215"/>
      <c r="F257" s="624" t="e">
        <f>SUM(F258)</f>
        <v>#REF!</v>
      </c>
    </row>
    <row r="258" spans="1:6" s="52" customFormat="1" ht="32.25" hidden="1" customHeight="1" x14ac:dyDescent="0.25">
      <c r="A258" s="508" t="s">
        <v>742</v>
      </c>
      <c r="B258" s="509" t="s">
        <v>221</v>
      </c>
      <c r="C258" s="510" t="s">
        <v>8</v>
      </c>
      <c r="D258" s="511" t="s">
        <v>707</v>
      </c>
      <c r="E258" s="521"/>
      <c r="F258" s="614" t="e">
        <f>SUM(F259)</f>
        <v>#REF!</v>
      </c>
    </row>
    <row r="259" spans="1:6" s="52" customFormat="1" ht="31.5" hidden="1" x14ac:dyDescent="0.25">
      <c r="A259" s="95" t="s">
        <v>99</v>
      </c>
      <c r="B259" s="161" t="s">
        <v>221</v>
      </c>
      <c r="C259" s="209" t="s">
        <v>8</v>
      </c>
      <c r="D259" s="198" t="s">
        <v>741</v>
      </c>
      <c r="E259" s="214"/>
      <c r="F259" s="611" t="e">
        <f>SUM(F260:F262)</f>
        <v>#REF!</v>
      </c>
    </row>
    <row r="260" spans="1:6" s="52" customFormat="1" ht="47.25" hidden="1" x14ac:dyDescent="0.25">
      <c r="A260" s="98" t="s">
        <v>88</v>
      </c>
      <c r="B260" s="162" t="s">
        <v>221</v>
      </c>
      <c r="C260" s="204" t="s">
        <v>8</v>
      </c>
      <c r="D260" s="195" t="s">
        <v>741</v>
      </c>
      <c r="E260" s="176" t="s">
        <v>11</v>
      </c>
      <c r="F260" s="612" t="e">
        <f>SUM(прил5!H155)</f>
        <v>#REF!</v>
      </c>
    </row>
    <row r="261" spans="1:6" s="52" customFormat="1" ht="15.75" hidden="1" customHeight="1" x14ac:dyDescent="0.25">
      <c r="A261" s="98" t="s">
        <v>89</v>
      </c>
      <c r="B261" s="162" t="s">
        <v>221</v>
      </c>
      <c r="C261" s="204" t="s">
        <v>8</v>
      </c>
      <c r="D261" s="195" t="s">
        <v>741</v>
      </c>
      <c r="E261" s="176" t="s">
        <v>14</v>
      </c>
      <c r="F261" s="612" t="e">
        <f>SUM(прил5!H156)</f>
        <v>#REF!</v>
      </c>
    </row>
    <row r="262" spans="1:6" s="52" customFormat="1" ht="16.5" hidden="1" customHeight="1" x14ac:dyDescent="0.25">
      <c r="A262" s="98" t="s">
        <v>16</v>
      </c>
      <c r="B262" s="162" t="s">
        <v>221</v>
      </c>
      <c r="C262" s="204" t="s">
        <v>8</v>
      </c>
      <c r="D262" s="195" t="s">
        <v>741</v>
      </c>
      <c r="E262" s="176" t="s">
        <v>15</v>
      </c>
      <c r="F262" s="612" t="e">
        <f>SUM(прил5!H157)</f>
        <v>#REF!</v>
      </c>
    </row>
    <row r="263" spans="1:6" s="52" customFormat="1" ht="111.75" customHeight="1" x14ac:dyDescent="0.25">
      <c r="A263" s="199" t="s">
        <v>950</v>
      </c>
      <c r="B263" s="200" t="s">
        <v>222</v>
      </c>
      <c r="C263" s="211" t="s">
        <v>706</v>
      </c>
      <c r="D263" s="196" t="s">
        <v>707</v>
      </c>
      <c r="E263" s="215"/>
      <c r="F263" s="624">
        <f>SUM(F264)</f>
        <v>5967</v>
      </c>
    </row>
    <row r="264" spans="1:6" s="52" customFormat="1" ht="48.75" customHeight="1" x14ac:dyDescent="0.25">
      <c r="A264" s="508" t="s">
        <v>727</v>
      </c>
      <c r="B264" s="509" t="s">
        <v>222</v>
      </c>
      <c r="C264" s="510" t="s">
        <v>8</v>
      </c>
      <c r="D264" s="511" t="s">
        <v>707</v>
      </c>
      <c r="E264" s="521"/>
      <c r="F264" s="614">
        <f>SUM(F265+F267)</f>
        <v>5967</v>
      </c>
    </row>
    <row r="265" spans="1:6" s="52" customFormat="1" ht="16.5" hidden="1" customHeight="1" x14ac:dyDescent="0.25">
      <c r="A265" s="95" t="s">
        <v>114</v>
      </c>
      <c r="B265" s="161" t="s">
        <v>222</v>
      </c>
      <c r="C265" s="209" t="s">
        <v>8</v>
      </c>
      <c r="D265" s="198" t="s">
        <v>728</v>
      </c>
      <c r="E265" s="214"/>
      <c r="F265" s="611">
        <f>SUM(F266)</f>
        <v>0</v>
      </c>
    </row>
    <row r="266" spans="1:6" s="52" customFormat="1" ht="16.5" hidden="1" customHeight="1" x14ac:dyDescent="0.25">
      <c r="A266" s="98" t="s">
        <v>89</v>
      </c>
      <c r="B266" s="162" t="s">
        <v>222</v>
      </c>
      <c r="C266" s="204" t="s">
        <v>8</v>
      </c>
      <c r="D266" s="195" t="s">
        <v>728</v>
      </c>
      <c r="E266" s="176" t="s">
        <v>14</v>
      </c>
      <c r="F266" s="612">
        <f>SUM(прил5!H86+прил5!H252+прил5!H299+прил5!H343)</f>
        <v>0</v>
      </c>
    </row>
    <row r="267" spans="1:6" s="52" customFormat="1" ht="31.5" x14ac:dyDescent="0.25">
      <c r="A267" s="95" t="s">
        <v>960</v>
      </c>
      <c r="B267" s="161" t="s">
        <v>222</v>
      </c>
      <c r="C267" s="209" t="s">
        <v>8</v>
      </c>
      <c r="D267" s="198" t="s">
        <v>771</v>
      </c>
      <c r="E267" s="214"/>
      <c r="F267" s="611">
        <f>SUM(F268)</f>
        <v>5967</v>
      </c>
    </row>
    <row r="268" spans="1:6" s="52" customFormat="1" ht="49.5" customHeight="1" x14ac:dyDescent="0.25">
      <c r="A268" s="98" t="s">
        <v>88</v>
      </c>
      <c r="B268" s="162" t="s">
        <v>222</v>
      </c>
      <c r="C268" s="204" t="s">
        <v>8</v>
      </c>
      <c r="D268" s="195" t="s">
        <v>771</v>
      </c>
      <c r="E268" s="176" t="s">
        <v>11</v>
      </c>
      <c r="F268" s="612">
        <f>SUM(прил6!I87)</f>
        <v>5967</v>
      </c>
    </row>
    <row r="269" spans="1:6" s="52" customFormat="1" ht="94.5" hidden="1" customHeight="1" x14ac:dyDescent="0.25">
      <c r="A269" s="199" t="s">
        <v>869</v>
      </c>
      <c r="B269" s="200" t="s">
        <v>864</v>
      </c>
      <c r="C269" s="211" t="s">
        <v>706</v>
      </c>
      <c r="D269" s="196" t="s">
        <v>707</v>
      </c>
      <c r="E269" s="215"/>
      <c r="F269" s="624">
        <f>SUM(F270)</f>
        <v>0</v>
      </c>
    </row>
    <row r="270" spans="1:6" s="52" customFormat="1" ht="48" hidden="1" customHeight="1" x14ac:dyDescent="0.25">
      <c r="A270" s="508" t="s">
        <v>867</v>
      </c>
      <c r="B270" s="509" t="s">
        <v>864</v>
      </c>
      <c r="C270" s="510" t="s">
        <v>8</v>
      </c>
      <c r="D270" s="511" t="s">
        <v>707</v>
      </c>
      <c r="E270" s="521"/>
      <c r="F270" s="614">
        <f>SUM(F271)</f>
        <v>0</v>
      </c>
    </row>
    <row r="271" spans="1:6" s="52" customFormat="1" ht="30.75" hidden="1" customHeight="1" x14ac:dyDescent="0.25">
      <c r="A271" s="95" t="s">
        <v>868</v>
      </c>
      <c r="B271" s="161" t="s">
        <v>864</v>
      </c>
      <c r="C271" s="209" t="s">
        <v>8</v>
      </c>
      <c r="D271" s="198" t="s">
        <v>866</v>
      </c>
      <c r="E271" s="214"/>
      <c r="F271" s="611">
        <f>SUM(F272)</f>
        <v>0</v>
      </c>
    </row>
    <row r="272" spans="1:6" s="52" customFormat="1" ht="16.5" hidden="1" customHeight="1" x14ac:dyDescent="0.25">
      <c r="A272" s="98" t="s">
        <v>89</v>
      </c>
      <c r="B272" s="162" t="s">
        <v>864</v>
      </c>
      <c r="C272" s="204" t="s">
        <v>8</v>
      </c>
      <c r="D272" s="195" t="s">
        <v>866</v>
      </c>
      <c r="E272" s="176" t="s">
        <v>14</v>
      </c>
      <c r="F272" s="612">
        <f>SUM(прил5!H165)</f>
        <v>0</v>
      </c>
    </row>
    <row r="273" spans="1:6" s="52" customFormat="1" ht="47.25" hidden="1" x14ac:dyDescent="0.25">
      <c r="A273" s="174" t="s">
        <v>139</v>
      </c>
      <c r="B273" s="201" t="s">
        <v>232</v>
      </c>
      <c r="C273" s="364" t="s">
        <v>706</v>
      </c>
      <c r="D273" s="202" t="s">
        <v>707</v>
      </c>
      <c r="E273" s="175"/>
      <c r="F273" s="617">
        <f>SUM(F274+F280)</f>
        <v>0</v>
      </c>
    </row>
    <row r="274" spans="1:6" s="52" customFormat="1" ht="50.25" hidden="1" customHeight="1" x14ac:dyDescent="0.25">
      <c r="A274" s="199" t="s">
        <v>187</v>
      </c>
      <c r="B274" s="200" t="s">
        <v>236</v>
      </c>
      <c r="C274" s="211" t="s">
        <v>706</v>
      </c>
      <c r="D274" s="196" t="s">
        <v>707</v>
      </c>
      <c r="E274" s="208"/>
      <c r="F274" s="624">
        <f>SUM(F275)</f>
        <v>0</v>
      </c>
    </row>
    <row r="275" spans="1:6" s="52" customFormat="1" ht="36" hidden="1" customHeight="1" x14ac:dyDescent="0.25">
      <c r="A275" s="508" t="s">
        <v>832</v>
      </c>
      <c r="B275" s="509" t="s">
        <v>236</v>
      </c>
      <c r="C275" s="510" t="s">
        <v>10</v>
      </c>
      <c r="D275" s="511" t="s">
        <v>707</v>
      </c>
      <c r="E275" s="518"/>
      <c r="F275" s="614">
        <f>SUM(F276)</f>
        <v>0</v>
      </c>
    </row>
    <row r="276" spans="1:6" s="52" customFormat="1" ht="47.25" hidden="1" x14ac:dyDescent="0.25">
      <c r="A276" s="95" t="s">
        <v>834</v>
      </c>
      <c r="B276" s="161" t="s">
        <v>236</v>
      </c>
      <c r="C276" s="209" t="s">
        <v>10</v>
      </c>
      <c r="D276" s="198" t="s">
        <v>833</v>
      </c>
      <c r="E276" s="51"/>
      <c r="F276" s="611">
        <f>SUM(F277)</f>
        <v>0</v>
      </c>
    </row>
    <row r="277" spans="1:6" s="52" customFormat="1" ht="17.25" hidden="1" customHeight="1" x14ac:dyDescent="0.25">
      <c r="A277" s="98" t="s">
        <v>19</v>
      </c>
      <c r="B277" s="162" t="s">
        <v>236</v>
      </c>
      <c r="C277" s="204" t="s">
        <v>10</v>
      </c>
      <c r="D277" s="195" t="s">
        <v>833</v>
      </c>
      <c r="E277" s="73" t="s">
        <v>72</v>
      </c>
      <c r="F277" s="612">
        <f>SUM(прил5!H498)</f>
        <v>0</v>
      </c>
    </row>
    <row r="278" spans="1:6" s="52" customFormat="1" ht="47.25" hidden="1" x14ac:dyDescent="0.25">
      <c r="A278" s="95" t="s">
        <v>194</v>
      </c>
      <c r="B278" s="161" t="s">
        <v>236</v>
      </c>
      <c r="C278" s="209"/>
      <c r="D278" s="198" t="s">
        <v>273</v>
      </c>
      <c r="E278" s="51"/>
      <c r="F278" s="611">
        <f>SUM(F279)</f>
        <v>18439.689999999999</v>
      </c>
    </row>
    <row r="279" spans="1:6" s="52" customFormat="1" ht="17.25" hidden="1" customHeight="1" x14ac:dyDescent="0.25">
      <c r="A279" s="98" t="s">
        <v>19</v>
      </c>
      <c r="B279" s="162" t="s">
        <v>236</v>
      </c>
      <c r="C279" s="204"/>
      <c r="D279" s="195" t="s">
        <v>273</v>
      </c>
      <c r="E279" s="73" t="s">
        <v>72</v>
      </c>
      <c r="F279" s="612">
        <f>SUM(прил5!H504)</f>
        <v>18439.689999999999</v>
      </c>
    </row>
    <row r="280" spans="1:6" s="52" customFormat="1" ht="63" hidden="1" x14ac:dyDescent="0.25">
      <c r="A280" s="192" t="s">
        <v>140</v>
      </c>
      <c r="B280" s="200" t="s">
        <v>233</v>
      </c>
      <c r="C280" s="211" t="s">
        <v>706</v>
      </c>
      <c r="D280" s="196" t="s">
        <v>707</v>
      </c>
      <c r="E280" s="208"/>
      <c r="F280" s="624">
        <f>SUM(F281)</f>
        <v>0</v>
      </c>
    </row>
    <row r="281" spans="1:6" s="52" customFormat="1" ht="65.25" hidden="1" customHeight="1" x14ac:dyDescent="0.25">
      <c r="A281" s="508" t="s">
        <v>729</v>
      </c>
      <c r="B281" s="509" t="s">
        <v>233</v>
      </c>
      <c r="C281" s="510" t="s">
        <v>8</v>
      </c>
      <c r="D281" s="511" t="s">
        <v>707</v>
      </c>
      <c r="E281" s="518"/>
      <c r="F281" s="614">
        <f>SUM(F282)</f>
        <v>0</v>
      </c>
    </row>
    <row r="282" spans="1:6" s="52" customFormat="1" ht="31.5" hidden="1" x14ac:dyDescent="0.25">
      <c r="A282" s="197" t="s">
        <v>87</v>
      </c>
      <c r="B282" s="161" t="s">
        <v>233</v>
      </c>
      <c r="C282" s="209" t="s">
        <v>8</v>
      </c>
      <c r="D282" s="198" t="s">
        <v>711</v>
      </c>
      <c r="E282" s="51"/>
      <c r="F282" s="611">
        <f>SUM(F283:F284)</f>
        <v>0</v>
      </c>
    </row>
    <row r="283" spans="1:6" s="52" customFormat="1" ht="47.25" hidden="1" x14ac:dyDescent="0.25">
      <c r="A283" s="173" t="s">
        <v>88</v>
      </c>
      <c r="B283" s="162" t="s">
        <v>233</v>
      </c>
      <c r="C283" s="204" t="s">
        <v>8</v>
      </c>
      <c r="D283" s="195" t="s">
        <v>711</v>
      </c>
      <c r="E283" s="73" t="s">
        <v>11</v>
      </c>
      <c r="F283" s="612">
        <f>SUM(прил5!H91)</f>
        <v>0</v>
      </c>
    </row>
    <row r="284" spans="1:6" s="52" customFormat="1" ht="18" hidden="1" customHeight="1" x14ac:dyDescent="0.25">
      <c r="A284" s="173" t="s">
        <v>16</v>
      </c>
      <c r="B284" s="162" t="s">
        <v>233</v>
      </c>
      <c r="C284" s="204" t="s">
        <v>8</v>
      </c>
      <c r="D284" s="195" t="s">
        <v>711</v>
      </c>
      <c r="E284" s="73" t="s">
        <v>15</v>
      </c>
      <c r="F284" s="612">
        <f>SUM(прил5!H92)</f>
        <v>0</v>
      </c>
    </row>
    <row r="285" spans="1:6" s="52" customFormat="1" ht="33" hidden="1" customHeight="1" x14ac:dyDescent="0.25">
      <c r="A285" s="70" t="s">
        <v>152</v>
      </c>
      <c r="B285" s="201" t="s">
        <v>225</v>
      </c>
      <c r="C285" s="364" t="s">
        <v>706</v>
      </c>
      <c r="D285" s="202" t="s">
        <v>707</v>
      </c>
      <c r="E285" s="175"/>
      <c r="F285" s="617">
        <f>SUM(F286+F290)</f>
        <v>0</v>
      </c>
    </row>
    <row r="286" spans="1:6" s="52" customFormat="1" ht="63" hidden="1" x14ac:dyDescent="0.25">
      <c r="A286" s="192" t="s">
        <v>176</v>
      </c>
      <c r="B286" s="200" t="s">
        <v>252</v>
      </c>
      <c r="C286" s="211" t="s">
        <v>706</v>
      </c>
      <c r="D286" s="196" t="s">
        <v>707</v>
      </c>
      <c r="E286" s="208"/>
      <c r="F286" s="624">
        <f>SUM(F287)</f>
        <v>0</v>
      </c>
    </row>
    <row r="287" spans="1:6" s="52" customFormat="1" ht="31.5" hidden="1" x14ac:dyDescent="0.25">
      <c r="A287" s="487" t="s">
        <v>805</v>
      </c>
      <c r="B287" s="509" t="s">
        <v>252</v>
      </c>
      <c r="C287" s="510" t="s">
        <v>10</v>
      </c>
      <c r="D287" s="511" t="s">
        <v>707</v>
      </c>
      <c r="E287" s="518"/>
      <c r="F287" s="614">
        <f>SUM(F288)</f>
        <v>0</v>
      </c>
    </row>
    <row r="288" spans="1:6" s="52" customFormat="1" ht="31.5" hidden="1" x14ac:dyDescent="0.25">
      <c r="A288" s="197" t="s">
        <v>807</v>
      </c>
      <c r="B288" s="161" t="s">
        <v>252</v>
      </c>
      <c r="C288" s="209" t="s">
        <v>10</v>
      </c>
      <c r="D288" s="198" t="s">
        <v>806</v>
      </c>
      <c r="E288" s="51"/>
      <c r="F288" s="611">
        <f>SUM(F289)</f>
        <v>0</v>
      </c>
    </row>
    <row r="289" spans="1:6" s="52" customFormat="1" ht="16.5" hidden="1" customHeight="1" x14ac:dyDescent="0.25">
      <c r="A289" s="173" t="s">
        <v>89</v>
      </c>
      <c r="B289" s="162" t="s">
        <v>252</v>
      </c>
      <c r="C289" s="204" t="s">
        <v>10</v>
      </c>
      <c r="D289" s="195" t="s">
        <v>806</v>
      </c>
      <c r="E289" s="73" t="s">
        <v>14</v>
      </c>
      <c r="F289" s="612">
        <f>SUM(прил5!H363)</f>
        <v>0</v>
      </c>
    </row>
    <row r="290" spans="1:6" s="52" customFormat="1" ht="47.25" hidden="1" x14ac:dyDescent="0.25">
      <c r="A290" s="199" t="s">
        <v>153</v>
      </c>
      <c r="B290" s="200" t="s">
        <v>226</v>
      </c>
      <c r="C290" s="211" t="s">
        <v>706</v>
      </c>
      <c r="D290" s="196" t="s">
        <v>707</v>
      </c>
      <c r="E290" s="208"/>
      <c r="F290" s="624">
        <f>SUM(F292)</f>
        <v>0</v>
      </c>
    </row>
    <row r="291" spans="1:6" s="52" customFormat="1" ht="63" hidden="1" x14ac:dyDescent="0.25">
      <c r="A291" s="508" t="s">
        <v>758</v>
      </c>
      <c r="B291" s="509" t="s">
        <v>226</v>
      </c>
      <c r="C291" s="510" t="s">
        <v>8</v>
      </c>
      <c r="D291" s="511" t="s">
        <v>707</v>
      </c>
      <c r="E291" s="518"/>
      <c r="F291" s="614"/>
    </row>
    <row r="292" spans="1:6" s="52" customFormat="1" ht="31.5" hidden="1" x14ac:dyDescent="0.25">
      <c r="A292" s="95" t="s">
        <v>760</v>
      </c>
      <c r="B292" s="161" t="s">
        <v>226</v>
      </c>
      <c r="C292" s="209" t="s">
        <v>8</v>
      </c>
      <c r="D292" s="198" t="s">
        <v>759</v>
      </c>
      <c r="E292" s="51"/>
      <c r="F292" s="611">
        <f>SUM(F293)</f>
        <v>0</v>
      </c>
    </row>
    <row r="293" spans="1:6" s="52" customFormat="1" ht="16.5" hidden="1" customHeight="1" x14ac:dyDescent="0.25">
      <c r="A293" s="98" t="s">
        <v>16</v>
      </c>
      <c r="B293" s="162" t="s">
        <v>226</v>
      </c>
      <c r="C293" s="204" t="s">
        <v>8</v>
      </c>
      <c r="D293" s="195" t="s">
        <v>759</v>
      </c>
      <c r="E293" s="73" t="s">
        <v>15</v>
      </c>
      <c r="F293" s="612">
        <f>SUM(прил5!H202)</f>
        <v>0</v>
      </c>
    </row>
    <row r="294" spans="1:6" s="52" customFormat="1" ht="47.25" x14ac:dyDescent="0.25">
      <c r="A294" s="70" t="s">
        <v>951</v>
      </c>
      <c r="B294" s="201" t="s">
        <v>228</v>
      </c>
      <c r="C294" s="364" t="s">
        <v>706</v>
      </c>
      <c r="D294" s="202" t="s">
        <v>707</v>
      </c>
      <c r="E294" s="175"/>
      <c r="F294" s="617">
        <f>SUM(F295)</f>
        <v>125000</v>
      </c>
    </row>
    <row r="295" spans="1:6" s="52" customFormat="1" ht="81" customHeight="1" x14ac:dyDescent="0.25">
      <c r="A295" s="199" t="s">
        <v>952</v>
      </c>
      <c r="B295" s="200" t="s">
        <v>229</v>
      </c>
      <c r="C295" s="211" t="s">
        <v>706</v>
      </c>
      <c r="D295" s="196" t="s">
        <v>707</v>
      </c>
      <c r="E295" s="208"/>
      <c r="F295" s="624">
        <f>SUM(F296)</f>
        <v>125000</v>
      </c>
    </row>
    <row r="296" spans="1:6" s="52" customFormat="1" ht="49.5" customHeight="1" x14ac:dyDescent="0.25">
      <c r="A296" s="508" t="s">
        <v>928</v>
      </c>
      <c r="B296" s="509" t="s">
        <v>229</v>
      </c>
      <c r="C296" s="510" t="s">
        <v>10</v>
      </c>
      <c r="D296" s="511" t="s">
        <v>707</v>
      </c>
      <c r="E296" s="518"/>
      <c r="F296" s="614">
        <f>SUM(F297)</f>
        <v>125000</v>
      </c>
    </row>
    <row r="297" spans="1:6" s="52" customFormat="1" ht="32.25" customHeight="1" x14ac:dyDescent="0.25">
      <c r="A297" s="95" t="s">
        <v>962</v>
      </c>
      <c r="B297" s="161" t="s">
        <v>229</v>
      </c>
      <c r="C297" s="209" t="s">
        <v>10</v>
      </c>
      <c r="D297" s="198" t="s">
        <v>769</v>
      </c>
      <c r="E297" s="51"/>
      <c r="F297" s="611">
        <f>SUM(F298)</f>
        <v>125000</v>
      </c>
    </row>
    <row r="298" spans="1:6" s="52" customFormat="1" ht="32.25" customHeight="1" x14ac:dyDescent="0.25">
      <c r="A298" s="3" t="s">
        <v>907</v>
      </c>
      <c r="B298" s="162" t="s">
        <v>229</v>
      </c>
      <c r="C298" s="204" t="s">
        <v>10</v>
      </c>
      <c r="D298" s="195" t="s">
        <v>769</v>
      </c>
      <c r="E298" s="73" t="s">
        <v>188</v>
      </c>
      <c r="F298" s="612">
        <f>SUM(прил5!H235)</f>
        <v>125000</v>
      </c>
    </row>
    <row r="299" spans="1:6" ht="33.75" hidden="1" customHeight="1" x14ac:dyDescent="0.25">
      <c r="A299" s="70" t="s">
        <v>132</v>
      </c>
      <c r="B299" s="182" t="s">
        <v>207</v>
      </c>
      <c r="C299" s="362" t="s">
        <v>706</v>
      </c>
      <c r="D299" s="183" t="s">
        <v>707</v>
      </c>
      <c r="E299" s="19"/>
      <c r="F299" s="617">
        <f>SUM(F300)</f>
        <v>0</v>
      </c>
    </row>
    <row r="300" spans="1:6" s="52" customFormat="1" ht="51" hidden="1" customHeight="1" x14ac:dyDescent="0.25">
      <c r="A300" s="199" t="s">
        <v>133</v>
      </c>
      <c r="B300" s="189" t="s">
        <v>208</v>
      </c>
      <c r="C300" s="363" t="s">
        <v>706</v>
      </c>
      <c r="D300" s="190" t="s">
        <v>707</v>
      </c>
      <c r="E300" s="217"/>
      <c r="F300" s="624">
        <f>SUM(F301)</f>
        <v>0</v>
      </c>
    </row>
    <row r="301" spans="1:6" s="52" customFormat="1" ht="51" hidden="1" customHeight="1" x14ac:dyDescent="0.25">
      <c r="A301" s="508" t="s">
        <v>725</v>
      </c>
      <c r="B301" s="482" t="s">
        <v>208</v>
      </c>
      <c r="C301" s="483" t="s">
        <v>10</v>
      </c>
      <c r="D301" s="484" t="s">
        <v>707</v>
      </c>
      <c r="E301" s="524"/>
      <c r="F301" s="614">
        <f>SUM(F302)</f>
        <v>0</v>
      </c>
    </row>
    <row r="302" spans="1:6" s="52" customFormat="1" ht="32.25" hidden="1" customHeight="1" x14ac:dyDescent="0.25">
      <c r="A302" s="95" t="s">
        <v>91</v>
      </c>
      <c r="B302" s="151" t="s">
        <v>208</v>
      </c>
      <c r="C302" s="321" t="s">
        <v>10</v>
      </c>
      <c r="D302" s="149" t="s">
        <v>726</v>
      </c>
      <c r="E302" s="37"/>
      <c r="F302" s="611">
        <f>SUM(F303)</f>
        <v>0</v>
      </c>
    </row>
    <row r="303" spans="1:6" s="52" customFormat="1" ht="47.25" hidden="1" x14ac:dyDescent="0.25">
      <c r="A303" s="98" t="s">
        <v>88</v>
      </c>
      <c r="B303" s="165" t="s">
        <v>208</v>
      </c>
      <c r="C303" s="324" t="s">
        <v>10</v>
      </c>
      <c r="D303" s="160" t="s">
        <v>726</v>
      </c>
      <c r="E303" s="53" t="s">
        <v>11</v>
      </c>
      <c r="F303" s="612">
        <f>SUM(прил5!H70)</f>
        <v>0</v>
      </c>
    </row>
    <row r="304" spans="1:6" s="52" customFormat="1" ht="16.5" customHeight="1" x14ac:dyDescent="0.25">
      <c r="A304" s="94" t="s">
        <v>118</v>
      </c>
      <c r="B304" s="201" t="s">
        <v>708</v>
      </c>
      <c r="C304" s="364" t="s">
        <v>706</v>
      </c>
      <c r="D304" s="202" t="s">
        <v>707</v>
      </c>
      <c r="E304" s="175"/>
      <c r="F304" s="617">
        <f>SUM(F305)</f>
        <v>468800</v>
      </c>
    </row>
    <row r="305" spans="1:6" s="52" customFormat="1" ht="17.25" customHeight="1" x14ac:dyDescent="0.25">
      <c r="A305" s="199" t="s">
        <v>119</v>
      </c>
      <c r="B305" s="200" t="s">
        <v>202</v>
      </c>
      <c r="C305" s="211" t="s">
        <v>706</v>
      </c>
      <c r="D305" s="196" t="s">
        <v>707</v>
      </c>
      <c r="E305" s="208"/>
      <c r="F305" s="624">
        <f>SUM(F306)</f>
        <v>468800</v>
      </c>
    </row>
    <row r="306" spans="1:6" s="52" customFormat="1" ht="31.5" x14ac:dyDescent="0.25">
      <c r="A306" s="95" t="s">
        <v>87</v>
      </c>
      <c r="B306" s="161" t="s">
        <v>202</v>
      </c>
      <c r="C306" s="209" t="s">
        <v>706</v>
      </c>
      <c r="D306" s="198" t="s">
        <v>711</v>
      </c>
      <c r="E306" s="51"/>
      <c r="F306" s="611">
        <f>SUM(F307)</f>
        <v>468800</v>
      </c>
    </row>
    <row r="307" spans="1:6" s="52" customFormat="1" ht="47.25" x14ac:dyDescent="0.25">
      <c r="A307" s="98" t="s">
        <v>88</v>
      </c>
      <c r="B307" s="162" t="s">
        <v>202</v>
      </c>
      <c r="C307" s="204" t="s">
        <v>706</v>
      </c>
      <c r="D307" s="195" t="s">
        <v>711</v>
      </c>
      <c r="E307" s="73" t="s">
        <v>11</v>
      </c>
      <c r="F307" s="612">
        <f>SUM(прил5!H20)</f>
        <v>468800</v>
      </c>
    </row>
    <row r="308" spans="1:6" s="52" customFormat="1" ht="16.5" customHeight="1" x14ac:dyDescent="0.25">
      <c r="A308" s="94" t="s">
        <v>137</v>
      </c>
      <c r="B308" s="201" t="s">
        <v>209</v>
      </c>
      <c r="C308" s="364" t="s">
        <v>706</v>
      </c>
      <c r="D308" s="202" t="s">
        <v>707</v>
      </c>
      <c r="E308" s="175"/>
      <c r="F308" s="617">
        <f>SUM(F309)</f>
        <v>744700</v>
      </c>
    </row>
    <row r="309" spans="1:6" s="52" customFormat="1" ht="15.75" customHeight="1" x14ac:dyDescent="0.25">
      <c r="A309" s="199" t="s">
        <v>138</v>
      </c>
      <c r="B309" s="200" t="s">
        <v>210</v>
      </c>
      <c r="C309" s="211" t="s">
        <v>706</v>
      </c>
      <c r="D309" s="196" t="s">
        <v>707</v>
      </c>
      <c r="E309" s="208"/>
      <c r="F309" s="624">
        <f>SUM(F310)</f>
        <v>744700</v>
      </c>
    </row>
    <row r="310" spans="1:6" s="52" customFormat="1" ht="31.5" x14ac:dyDescent="0.25">
      <c r="A310" s="95" t="s">
        <v>87</v>
      </c>
      <c r="B310" s="161" t="s">
        <v>210</v>
      </c>
      <c r="C310" s="209" t="s">
        <v>706</v>
      </c>
      <c r="D310" s="198" t="s">
        <v>711</v>
      </c>
      <c r="E310" s="51"/>
      <c r="F310" s="611">
        <f>SUM(F311:F312)</f>
        <v>744700</v>
      </c>
    </row>
    <row r="311" spans="1:6" s="52" customFormat="1" ht="47.25" x14ac:dyDescent="0.25">
      <c r="A311" s="98" t="s">
        <v>88</v>
      </c>
      <c r="B311" s="162" t="s">
        <v>210</v>
      </c>
      <c r="C311" s="204" t="s">
        <v>706</v>
      </c>
      <c r="D311" s="195" t="s">
        <v>711</v>
      </c>
      <c r="E311" s="73" t="s">
        <v>11</v>
      </c>
      <c r="F311" s="612">
        <f>SUM(прил5!H74)</f>
        <v>682800</v>
      </c>
    </row>
    <row r="312" spans="1:6" s="52" customFormat="1" ht="16.5" customHeight="1" x14ac:dyDescent="0.25">
      <c r="A312" s="98" t="s">
        <v>16</v>
      </c>
      <c r="B312" s="162" t="s">
        <v>210</v>
      </c>
      <c r="C312" s="204" t="s">
        <v>706</v>
      </c>
      <c r="D312" s="195" t="s">
        <v>711</v>
      </c>
      <c r="E312" s="73" t="s">
        <v>15</v>
      </c>
      <c r="F312" s="612">
        <f>SUM(прил5!H75)</f>
        <v>61900</v>
      </c>
    </row>
    <row r="313" spans="1:6" s="52" customFormat="1" ht="31.5" hidden="1" x14ac:dyDescent="0.25">
      <c r="A313" s="94" t="s">
        <v>123</v>
      </c>
      <c r="B313" s="201" t="s">
        <v>237</v>
      </c>
      <c r="C313" s="364" t="s">
        <v>706</v>
      </c>
      <c r="D313" s="202" t="s">
        <v>707</v>
      </c>
      <c r="E313" s="175"/>
      <c r="F313" s="617">
        <f>SUM(F314)</f>
        <v>0</v>
      </c>
    </row>
    <row r="314" spans="1:6" s="52" customFormat="1" ht="16.5" hidden="1" customHeight="1" x14ac:dyDescent="0.25">
      <c r="A314" s="199" t="s">
        <v>124</v>
      </c>
      <c r="B314" s="200" t="s">
        <v>238</v>
      </c>
      <c r="C314" s="211" t="s">
        <v>706</v>
      </c>
      <c r="D314" s="196" t="s">
        <v>707</v>
      </c>
      <c r="E314" s="208"/>
      <c r="F314" s="624">
        <f>SUM(F315)</f>
        <v>0</v>
      </c>
    </row>
    <row r="315" spans="1:6" s="52" customFormat="1" ht="31.5" hidden="1" x14ac:dyDescent="0.25">
      <c r="A315" s="95" t="s">
        <v>87</v>
      </c>
      <c r="B315" s="161" t="s">
        <v>238</v>
      </c>
      <c r="C315" s="209" t="s">
        <v>706</v>
      </c>
      <c r="D315" s="198" t="s">
        <v>711</v>
      </c>
      <c r="E315" s="51"/>
      <c r="F315" s="611">
        <f>SUM(F316)</f>
        <v>0</v>
      </c>
    </row>
    <row r="316" spans="1:6" s="52" customFormat="1" ht="47.25" hidden="1" x14ac:dyDescent="0.25">
      <c r="A316" s="98" t="s">
        <v>88</v>
      </c>
      <c r="B316" s="162" t="s">
        <v>238</v>
      </c>
      <c r="C316" s="204" t="s">
        <v>706</v>
      </c>
      <c r="D316" s="195" t="s">
        <v>711</v>
      </c>
      <c r="E316" s="73" t="s">
        <v>11</v>
      </c>
      <c r="F316" s="612">
        <f>SUM(прил5!H30)</f>
        <v>0</v>
      </c>
    </row>
    <row r="317" spans="1:6" s="52" customFormat="1" ht="31.5" hidden="1" x14ac:dyDescent="0.25">
      <c r="A317" s="94" t="s">
        <v>125</v>
      </c>
      <c r="B317" s="201" t="s">
        <v>239</v>
      </c>
      <c r="C317" s="364" t="s">
        <v>706</v>
      </c>
      <c r="D317" s="202" t="s">
        <v>707</v>
      </c>
      <c r="E317" s="175"/>
      <c r="F317" s="617">
        <f>SUM(F318)</f>
        <v>0</v>
      </c>
    </row>
    <row r="318" spans="1:6" s="52" customFormat="1" ht="15.75" hidden="1" customHeight="1" x14ac:dyDescent="0.25">
      <c r="A318" s="199" t="s">
        <v>126</v>
      </c>
      <c r="B318" s="200" t="s">
        <v>240</v>
      </c>
      <c r="C318" s="211" t="s">
        <v>706</v>
      </c>
      <c r="D318" s="196" t="s">
        <v>707</v>
      </c>
      <c r="E318" s="208"/>
      <c r="F318" s="624">
        <f>SUM(F319)</f>
        <v>0</v>
      </c>
    </row>
    <row r="319" spans="1:6" s="52" customFormat="1" ht="31.5" hidden="1" x14ac:dyDescent="0.25">
      <c r="A319" s="95" t="s">
        <v>87</v>
      </c>
      <c r="B319" s="161" t="s">
        <v>240</v>
      </c>
      <c r="C319" s="209" t="s">
        <v>706</v>
      </c>
      <c r="D319" s="198" t="s">
        <v>711</v>
      </c>
      <c r="E319" s="51"/>
      <c r="F319" s="611">
        <f>SUM(F320:F321)</f>
        <v>0</v>
      </c>
    </row>
    <row r="320" spans="1:6" s="52" customFormat="1" ht="47.25" hidden="1" x14ac:dyDescent="0.25">
      <c r="A320" s="98" t="s">
        <v>88</v>
      </c>
      <c r="B320" s="162" t="s">
        <v>240</v>
      </c>
      <c r="C320" s="204" t="s">
        <v>706</v>
      </c>
      <c r="D320" s="195" t="s">
        <v>711</v>
      </c>
      <c r="E320" s="73" t="s">
        <v>11</v>
      </c>
      <c r="F320" s="612">
        <f>SUM(прил5!H34)</f>
        <v>0</v>
      </c>
    </row>
    <row r="321" spans="1:6" s="52" customFormat="1" ht="18" hidden="1" customHeight="1" x14ac:dyDescent="0.25">
      <c r="A321" s="98" t="s">
        <v>16</v>
      </c>
      <c r="B321" s="162" t="s">
        <v>240</v>
      </c>
      <c r="C321" s="204" t="s">
        <v>706</v>
      </c>
      <c r="D321" s="195" t="s">
        <v>711</v>
      </c>
      <c r="E321" s="73" t="s">
        <v>15</v>
      </c>
      <c r="F321" s="612">
        <f>SUM(прил5!H35)</f>
        <v>0</v>
      </c>
    </row>
    <row r="322" spans="1:6" s="52" customFormat="1" ht="31.5" x14ac:dyDescent="0.25">
      <c r="A322" s="94" t="s">
        <v>22</v>
      </c>
      <c r="B322" s="201" t="s">
        <v>214</v>
      </c>
      <c r="C322" s="364" t="s">
        <v>706</v>
      </c>
      <c r="D322" s="202" t="s">
        <v>707</v>
      </c>
      <c r="E322" s="175"/>
      <c r="F322" s="617">
        <f>SUM(F323)</f>
        <v>2500</v>
      </c>
    </row>
    <row r="323" spans="1:6" s="52" customFormat="1" ht="33" customHeight="1" x14ac:dyDescent="0.25">
      <c r="A323" s="199" t="s">
        <v>958</v>
      </c>
      <c r="B323" s="200" t="s">
        <v>215</v>
      </c>
      <c r="C323" s="211" t="s">
        <v>706</v>
      </c>
      <c r="D323" s="196" t="s">
        <v>707</v>
      </c>
      <c r="E323" s="208"/>
      <c r="F323" s="624">
        <f>SUM(F324)</f>
        <v>2500</v>
      </c>
    </row>
    <row r="324" spans="1:6" s="52" customFormat="1" ht="16.5" customHeight="1" x14ac:dyDescent="0.25">
      <c r="A324" s="95" t="s">
        <v>116</v>
      </c>
      <c r="B324" s="161" t="s">
        <v>215</v>
      </c>
      <c r="C324" s="209" t="s">
        <v>706</v>
      </c>
      <c r="D324" s="198" t="s">
        <v>737</v>
      </c>
      <c r="E324" s="51"/>
      <c r="F324" s="611">
        <f>SUM(F325)</f>
        <v>2500</v>
      </c>
    </row>
    <row r="325" spans="1:6" s="52" customFormat="1" ht="17.25" customHeight="1" x14ac:dyDescent="0.25">
      <c r="A325" s="98" t="s">
        <v>89</v>
      </c>
      <c r="B325" s="162" t="s">
        <v>215</v>
      </c>
      <c r="C325" s="204" t="s">
        <v>706</v>
      </c>
      <c r="D325" s="195" t="s">
        <v>737</v>
      </c>
      <c r="E325" s="73" t="s">
        <v>14</v>
      </c>
      <c r="F325" s="612">
        <v>2500</v>
      </c>
    </row>
    <row r="326" spans="1:6" s="52" customFormat="1" ht="17.25" hidden="1" customHeight="1" x14ac:dyDescent="0.25">
      <c r="A326" s="98" t="s">
        <v>16</v>
      </c>
      <c r="B326" s="162" t="s">
        <v>215</v>
      </c>
      <c r="C326" s="204" t="s">
        <v>706</v>
      </c>
      <c r="D326" s="195" t="s">
        <v>737</v>
      </c>
      <c r="E326" s="73" t="s">
        <v>15</v>
      </c>
      <c r="F326" s="612" t="e">
        <f>SUM(прил5!#REF!)</f>
        <v>#REF!</v>
      </c>
    </row>
    <row r="327" spans="1:6" s="52" customFormat="1" ht="16.5" customHeight="1" x14ac:dyDescent="0.25">
      <c r="A327" s="573" t="s">
        <v>197</v>
      </c>
      <c r="B327" s="201" t="s">
        <v>216</v>
      </c>
      <c r="C327" s="364" t="s">
        <v>706</v>
      </c>
      <c r="D327" s="202" t="s">
        <v>707</v>
      </c>
      <c r="E327" s="175"/>
      <c r="F327" s="617">
        <f>SUM(F328+F335)</f>
        <v>90588.69</v>
      </c>
    </row>
    <row r="328" spans="1:6" s="52" customFormat="1" ht="16.5" customHeight="1" x14ac:dyDescent="0.25">
      <c r="A328" s="589" t="s">
        <v>196</v>
      </c>
      <c r="B328" s="590" t="s">
        <v>217</v>
      </c>
      <c r="C328" s="591" t="s">
        <v>706</v>
      </c>
      <c r="D328" s="592" t="s">
        <v>707</v>
      </c>
      <c r="E328" s="67"/>
      <c r="F328" s="610">
        <f>SUM(F329+F333)</f>
        <v>72149</v>
      </c>
    </row>
    <row r="329" spans="1:6" s="52" customFormat="1" ht="32.25" customHeight="1" x14ac:dyDescent="0.25">
      <c r="A329" s="597" t="s">
        <v>914</v>
      </c>
      <c r="B329" s="161" t="s">
        <v>217</v>
      </c>
      <c r="C329" s="209" t="s">
        <v>706</v>
      </c>
      <c r="D329" s="198" t="s">
        <v>933</v>
      </c>
      <c r="E329" s="51"/>
      <c r="F329" s="611">
        <f>F330</f>
        <v>67149</v>
      </c>
    </row>
    <row r="330" spans="1:6" s="52" customFormat="1" ht="18" customHeight="1" x14ac:dyDescent="0.25">
      <c r="A330" s="569" t="s">
        <v>89</v>
      </c>
      <c r="B330" s="162" t="s">
        <v>217</v>
      </c>
      <c r="C330" s="204" t="s">
        <v>706</v>
      </c>
      <c r="D330" s="195" t="s">
        <v>933</v>
      </c>
      <c r="E330" s="73" t="s">
        <v>11</v>
      </c>
      <c r="F330" s="612">
        <v>67149</v>
      </c>
    </row>
    <row r="331" spans="1:6" s="52" customFormat="1" ht="15.75" hidden="1" customHeight="1" x14ac:dyDescent="0.25">
      <c r="A331" s="114" t="s">
        <v>89</v>
      </c>
      <c r="B331" s="593" t="s">
        <v>217</v>
      </c>
      <c r="C331" s="594"/>
      <c r="D331" s="595"/>
      <c r="E331" s="596"/>
      <c r="F331" s="625"/>
    </row>
    <row r="332" spans="1:6" s="52" customFormat="1" ht="6.75" hidden="1" customHeight="1" x14ac:dyDescent="0.25">
      <c r="A332" s="95" t="s">
        <v>197</v>
      </c>
      <c r="B332" s="162" t="s">
        <v>217</v>
      </c>
      <c r="C332" s="204"/>
      <c r="D332" s="195"/>
      <c r="E332" s="73"/>
      <c r="F332" s="612"/>
    </row>
    <row r="333" spans="1:6" s="52" customFormat="1" ht="18" customHeight="1" x14ac:dyDescent="0.25">
      <c r="A333" s="597" t="s">
        <v>198</v>
      </c>
      <c r="B333" s="161" t="s">
        <v>217</v>
      </c>
      <c r="C333" s="209" t="s">
        <v>706</v>
      </c>
      <c r="D333" s="198" t="s">
        <v>738</v>
      </c>
      <c r="E333" s="51"/>
      <c r="F333" s="611">
        <f>SUM(F334)</f>
        <v>5000</v>
      </c>
    </row>
    <row r="334" spans="1:6" s="52" customFormat="1" ht="16.5" customHeight="1" x14ac:dyDescent="0.25">
      <c r="A334" s="569" t="s">
        <v>89</v>
      </c>
      <c r="B334" s="162" t="s">
        <v>217</v>
      </c>
      <c r="C334" s="204" t="s">
        <v>706</v>
      </c>
      <c r="D334" s="195" t="s">
        <v>738</v>
      </c>
      <c r="E334" s="73" t="s">
        <v>14</v>
      </c>
      <c r="F334" s="612">
        <v>5000</v>
      </c>
    </row>
    <row r="335" spans="1:6" s="52" customFormat="1" ht="16.5" customHeight="1" x14ac:dyDescent="0.25">
      <c r="A335" s="626" t="s">
        <v>978</v>
      </c>
      <c r="B335" s="627" t="s">
        <v>973</v>
      </c>
      <c r="C335" s="628" t="s">
        <v>976</v>
      </c>
      <c r="D335" s="629" t="s">
        <v>977</v>
      </c>
      <c r="E335" s="630"/>
      <c r="F335" s="631">
        <f>F336</f>
        <v>18439.689999999999</v>
      </c>
    </row>
    <row r="336" spans="1:6" s="52" customFormat="1" ht="16.5" customHeight="1" x14ac:dyDescent="0.25">
      <c r="A336" s="606" t="str">
        <f>$A$335</f>
        <v>Обслуживание муниципального долга</v>
      </c>
      <c r="B336" s="162" t="s">
        <v>973</v>
      </c>
      <c r="C336" s="204" t="s">
        <v>706</v>
      </c>
      <c r="D336" s="195" t="s">
        <v>974</v>
      </c>
      <c r="E336" s="73" t="s">
        <v>975</v>
      </c>
      <c r="F336" s="612">
        <v>18439.689999999999</v>
      </c>
    </row>
    <row r="337" spans="1:6" s="52" customFormat="1" ht="31.5" x14ac:dyDescent="0.25">
      <c r="A337" s="94" t="s">
        <v>145</v>
      </c>
      <c r="B337" s="201" t="s">
        <v>218</v>
      </c>
      <c r="C337" s="364" t="s">
        <v>706</v>
      </c>
      <c r="D337" s="202" t="s">
        <v>707</v>
      </c>
      <c r="E337" s="175"/>
      <c r="F337" s="617">
        <f>SUM(F338)</f>
        <v>540700</v>
      </c>
    </row>
    <row r="338" spans="1:6" s="52" customFormat="1" ht="31.5" x14ac:dyDescent="0.25">
      <c r="A338" s="199" t="s">
        <v>146</v>
      </c>
      <c r="B338" s="200" t="s">
        <v>219</v>
      </c>
      <c r="C338" s="211" t="s">
        <v>706</v>
      </c>
      <c r="D338" s="196" t="s">
        <v>707</v>
      </c>
      <c r="E338" s="208"/>
      <c r="F338" s="624">
        <f>SUM(F339)</f>
        <v>540700</v>
      </c>
    </row>
    <row r="339" spans="1:6" s="52" customFormat="1" ht="31.5" x14ac:dyDescent="0.25">
      <c r="A339" s="95" t="s">
        <v>99</v>
      </c>
      <c r="B339" s="161" t="s">
        <v>219</v>
      </c>
      <c r="C339" s="209" t="s">
        <v>706</v>
      </c>
      <c r="D339" s="198" t="s">
        <v>741</v>
      </c>
      <c r="E339" s="51"/>
      <c r="F339" s="611">
        <f>SUM(F340:F341)</f>
        <v>540700</v>
      </c>
    </row>
    <row r="340" spans="1:6" s="52" customFormat="1" ht="47.25" x14ac:dyDescent="0.25">
      <c r="A340" s="98" t="s">
        <v>88</v>
      </c>
      <c r="B340" s="162" t="s">
        <v>219</v>
      </c>
      <c r="C340" s="204" t="s">
        <v>706</v>
      </c>
      <c r="D340" s="195" t="s">
        <v>741</v>
      </c>
      <c r="E340" s="73" t="s">
        <v>11</v>
      </c>
      <c r="F340" s="612">
        <v>527700</v>
      </c>
    </row>
    <row r="341" spans="1:6" s="52" customFormat="1" ht="18" customHeight="1" x14ac:dyDescent="0.25">
      <c r="A341" s="569" t="s">
        <v>89</v>
      </c>
      <c r="B341" s="162" t="s">
        <v>219</v>
      </c>
      <c r="C341" s="204" t="s">
        <v>706</v>
      </c>
      <c r="D341" s="195" t="s">
        <v>741</v>
      </c>
      <c r="E341" s="73" t="s">
        <v>14</v>
      </c>
      <c r="F341" s="612">
        <v>13000</v>
      </c>
    </row>
  </sheetData>
  <mergeCells count="9">
    <mergeCell ref="A12:B12"/>
    <mergeCell ref="B14:D14"/>
    <mergeCell ref="A10:F10"/>
    <mergeCell ref="A11:F11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C16" sqref="C16:C19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41" t="s">
        <v>678</v>
      </c>
      <c r="C1" s="642"/>
    </row>
    <row r="2" spans="1:3" x14ac:dyDescent="0.25">
      <c r="B2" s="641" t="s">
        <v>667</v>
      </c>
      <c r="C2" s="642"/>
    </row>
    <row r="3" spans="1:3" x14ac:dyDescent="0.25">
      <c r="B3" s="641" t="s">
        <v>668</v>
      </c>
      <c r="C3" s="642"/>
    </row>
    <row r="4" spans="1:3" x14ac:dyDescent="0.25">
      <c r="B4" s="641" t="s">
        <v>669</v>
      </c>
      <c r="C4" s="642"/>
    </row>
    <row r="5" spans="1:3" x14ac:dyDescent="0.25">
      <c r="B5" s="641" t="s">
        <v>679</v>
      </c>
      <c r="C5" s="642"/>
    </row>
    <row r="6" spans="1:3" x14ac:dyDescent="0.25">
      <c r="B6" s="641" t="s">
        <v>680</v>
      </c>
      <c r="C6" s="642"/>
    </row>
    <row r="7" spans="1:3" x14ac:dyDescent="0.25">
      <c r="B7" s="636"/>
      <c r="C7" s="639"/>
    </row>
    <row r="8" spans="1:3" x14ac:dyDescent="0.25">
      <c r="B8" s="304"/>
      <c r="C8" s="306"/>
    </row>
    <row r="10" spans="1:3" ht="15" customHeight="1" x14ac:dyDescent="0.25">
      <c r="A10" s="640" t="s">
        <v>670</v>
      </c>
      <c r="B10" s="640"/>
      <c r="C10" s="640"/>
    </row>
    <row r="11" spans="1:3" ht="18.75" x14ac:dyDescent="0.3">
      <c r="A11" s="308"/>
      <c r="B11" s="313" t="s">
        <v>681</v>
      </c>
    </row>
    <row r="12" spans="1:3" ht="18.75" x14ac:dyDescent="0.3">
      <c r="A12" s="308"/>
      <c r="B12" s="313"/>
    </row>
    <row r="13" spans="1:3" ht="15.75" x14ac:dyDescent="0.25">
      <c r="A13" s="308"/>
      <c r="B13" s="307"/>
    </row>
    <row r="14" spans="1:3" ht="18.75" x14ac:dyDescent="0.25">
      <c r="B14" s="314" t="s">
        <v>671</v>
      </c>
    </row>
    <row r="15" spans="1:3" ht="15.75" x14ac:dyDescent="0.25">
      <c r="A15" s="315"/>
      <c r="C15" s="282" t="s">
        <v>870</v>
      </c>
    </row>
    <row r="16" spans="1:3" ht="63" customHeight="1" x14ac:dyDescent="0.25">
      <c r="A16" s="658" t="s">
        <v>489</v>
      </c>
      <c r="B16" s="658" t="s">
        <v>672</v>
      </c>
      <c r="C16" s="658" t="s">
        <v>682</v>
      </c>
    </row>
    <row r="17" spans="1:3" x14ac:dyDescent="0.25">
      <c r="A17" s="658"/>
      <c r="B17" s="658"/>
      <c r="C17" s="658"/>
    </row>
    <row r="18" spans="1:3" ht="10.5" customHeight="1" x14ac:dyDescent="0.25">
      <c r="A18" s="658"/>
      <c r="B18" s="658"/>
      <c r="C18" s="658"/>
    </row>
    <row r="19" spans="1:3" hidden="1" x14ac:dyDescent="0.25">
      <c r="A19" s="658"/>
      <c r="B19" s="658"/>
      <c r="C19" s="658"/>
    </row>
    <row r="20" spans="1:3" ht="15.75" x14ac:dyDescent="0.25">
      <c r="A20" s="168">
        <v>1</v>
      </c>
      <c r="B20" s="272" t="s">
        <v>673</v>
      </c>
      <c r="C20" s="168" t="s">
        <v>674</v>
      </c>
    </row>
    <row r="21" spans="1:3" ht="31.5" x14ac:dyDescent="0.25">
      <c r="A21" s="168">
        <v>2</v>
      </c>
      <c r="B21" s="272" t="s">
        <v>435</v>
      </c>
      <c r="C21" s="168" t="s">
        <v>674</v>
      </c>
    </row>
    <row r="22" spans="1:3" ht="15.75" x14ac:dyDescent="0.25">
      <c r="A22" s="168">
        <v>3</v>
      </c>
      <c r="B22" s="272" t="s">
        <v>675</v>
      </c>
      <c r="C22" s="168" t="s">
        <v>674</v>
      </c>
    </row>
    <row r="23" spans="1:3" ht="15.75" x14ac:dyDescent="0.25">
      <c r="A23" s="168"/>
      <c r="B23" s="272" t="s">
        <v>676</v>
      </c>
      <c r="C23" s="168" t="s">
        <v>674</v>
      </c>
    </row>
    <row r="24" spans="1:3" ht="15.75" x14ac:dyDescent="0.25">
      <c r="A24" s="315"/>
    </row>
    <row r="25" spans="1:3" ht="15.75" x14ac:dyDescent="0.25">
      <c r="A25" s="315"/>
    </row>
    <row r="26" spans="1:3" ht="18.75" x14ac:dyDescent="0.25">
      <c r="A26" s="315"/>
      <c r="B26" s="314" t="s">
        <v>677</v>
      </c>
    </row>
    <row r="27" spans="1:3" ht="18.75" x14ac:dyDescent="0.25">
      <c r="A27" s="314"/>
    </row>
    <row r="28" spans="1:3" ht="15.75" x14ac:dyDescent="0.25">
      <c r="A28" s="315"/>
    </row>
    <row r="29" spans="1:3" ht="63" customHeight="1" x14ac:dyDescent="0.25">
      <c r="A29" s="658" t="s">
        <v>489</v>
      </c>
      <c r="B29" s="658" t="s">
        <v>672</v>
      </c>
      <c r="C29" s="658" t="s">
        <v>683</v>
      </c>
    </row>
    <row r="30" spans="1:3" x14ac:dyDescent="0.25">
      <c r="A30" s="658"/>
      <c r="B30" s="658"/>
      <c r="C30" s="658"/>
    </row>
    <row r="31" spans="1:3" x14ac:dyDescent="0.25">
      <c r="A31" s="658"/>
      <c r="B31" s="658"/>
      <c r="C31" s="658"/>
    </row>
    <row r="32" spans="1:3" x14ac:dyDescent="0.25">
      <c r="A32" s="658"/>
      <c r="B32" s="658"/>
      <c r="C32" s="658"/>
    </row>
    <row r="33" spans="1:3" ht="15.75" x14ac:dyDescent="0.25">
      <c r="A33" s="168">
        <v>1</v>
      </c>
      <c r="B33" s="272" t="s">
        <v>673</v>
      </c>
      <c r="C33" s="168" t="s">
        <v>674</v>
      </c>
    </row>
    <row r="34" spans="1:3" ht="31.5" x14ac:dyDescent="0.25">
      <c r="A34" s="168">
        <v>2</v>
      </c>
      <c r="B34" s="272" t="s">
        <v>435</v>
      </c>
      <c r="C34" s="168" t="s">
        <v>674</v>
      </c>
    </row>
    <row r="35" spans="1:3" ht="15.75" x14ac:dyDescent="0.25">
      <c r="A35" s="168">
        <v>3</v>
      </c>
      <c r="B35" s="272" t="s">
        <v>675</v>
      </c>
      <c r="C35" s="168" t="s">
        <v>674</v>
      </c>
    </row>
    <row r="36" spans="1:3" ht="15.75" x14ac:dyDescent="0.25">
      <c r="A36" s="168"/>
      <c r="B36" s="272" t="s">
        <v>676</v>
      </c>
      <c r="C36" s="168" t="s">
        <v>674</v>
      </c>
    </row>
    <row r="37" spans="1:3" ht="15.75" x14ac:dyDescent="0.25">
      <c r="A37" s="292"/>
    </row>
  </sheetData>
  <mergeCells count="14">
    <mergeCell ref="A10:C10"/>
    <mergeCell ref="A16:A19"/>
    <mergeCell ref="B16:B19"/>
    <mergeCell ref="C16:C19"/>
    <mergeCell ref="A29:A32"/>
    <mergeCell ref="B29:B32"/>
    <mergeCell ref="C29:C32"/>
    <mergeCell ref="B6:C6"/>
    <mergeCell ref="B7:C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60" zoomScaleNormal="100" workbookViewId="0">
      <selection activeCell="D23" sqref="D23:G23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</cols>
  <sheetData>
    <row r="1" spans="1:7" x14ac:dyDescent="0.25">
      <c r="E1" s="305" t="s">
        <v>694</v>
      </c>
    </row>
    <row r="2" spans="1:7" x14ac:dyDescent="0.25">
      <c r="E2" s="305" t="s">
        <v>108</v>
      </c>
    </row>
    <row r="3" spans="1:7" x14ac:dyDescent="0.25">
      <c r="E3" s="305" t="s">
        <v>109</v>
      </c>
    </row>
    <row r="4" spans="1:7" x14ac:dyDescent="0.25">
      <c r="E4" s="305" t="s">
        <v>110</v>
      </c>
    </row>
    <row r="5" spans="1:7" x14ac:dyDescent="0.25">
      <c r="E5" s="305" t="s">
        <v>695</v>
      </c>
    </row>
    <row r="6" spans="1:7" x14ac:dyDescent="0.25">
      <c r="E6" s="305" t="s">
        <v>666</v>
      </c>
    </row>
    <row r="7" spans="1:7" x14ac:dyDescent="0.25">
      <c r="E7" s="4"/>
    </row>
    <row r="10" spans="1:7" ht="18.75" x14ac:dyDescent="0.3">
      <c r="A10" s="308"/>
      <c r="B10" s="663" t="s">
        <v>684</v>
      </c>
      <c r="C10" s="663"/>
      <c r="D10" s="663"/>
      <c r="E10" s="663"/>
      <c r="F10" s="663"/>
    </row>
    <row r="11" spans="1:7" ht="18.75" x14ac:dyDescent="0.25">
      <c r="A11" s="640" t="s">
        <v>696</v>
      </c>
      <c r="B11" s="640"/>
      <c r="C11" s="640"/>
      <c r="D11" s="640"/>
      <c r="E11" s="640"/>
      <c r="F11" s="640"/>
      <c r="G11" s="640"/>
    </row>
    <row r="12" spans="1:7" ht="15.75" x14ac:dyDescent="0.25">
      <c r="A12" s="218"/>
    </row>
    <row r="13" spans="1:7" ht="15.75" x14ac:dyDescent="0.25">
      <c r="A13" s="292" t="s">
        <v>697</v>
      </c>
    </row>
    <row r="14" spans="1:7" ht="15.75" x14ac:dyDescent="0.25">
      <c r="A14" s="292"/>
    </row>
    <row r="15" spans="1:7" ht="45" x14ac:dyDescent="0.25">
      <c r="A15" s="316"/>
      <c r="B15" s="317" t="s">
        <v>685</v>
      </c>
      <c r="C15" s="317" t="s">
        <v>686</v>
      </c>
      <c r="D15" s="317" t="s">
        <v>880</v>
      </c>
      <c r="E15" s="317" t="s">
        <v>687</v>
      </c>
      <c r="F15" s="317" t="s">
        <v>688</v>
      </c>
      <c r="G15" s="317" t="s">
        <v>689</v>
      </c>
    </row>
    <row r="16" spans="1:7" x14ac:dyDescent="0.25">
      <c r="A16" s="317">
        <v>1</v>
      </c>
      <c r="B16" s="317">
        <v>2</v>
      </c>
      <c r="C16" s="317">
        <v>3</v>
      </c>
      <c r="D16" s="317">
        <v>4</v>
      </c>
      <c r="E16" s="317">
        <v>5</v>
      </c>
      <c r="F16" s="317">
        <v>6</v>
      </c>
      <c r="G16" s="317">
        <v>7</v>
      </c>
    </row>
    <row r="17" spans="1:7" x14ac:dyDescent="0.25">
      <c r="A17" s="317"/>
      <c r="B17" s="317" t="s">
        <v>674</v>
      </c>
      <c r="C17" s="317" t="s">
        <v>674</v>
      </c>
      <c r="D17" s="317">
        <v>0</v>
      </c>
      <c r="E17" s="317" t="s">
        <v>674</v>
      </c>
      <c r="F17" s="317" t="s">
        <v>674</v>
      </c>
      <c r="G17" s="317" t="s">
        <v>674</v>
      </c>
    </row>
    <row r="18" spans="1:7" ht="15.75" x14ac:dyDescent="0.25">
      <c r="A18" s="292"/>
    </row>
    <row r="19" spans="1:7" ht="15.75" x14ac:dyDescent="0.25">
      <c r="A19" s="664" t="s">
        <v>690</v>
      </c>
      <c r="B19" s="664"/>
      <c r="C19" s="664"/>
      <c r="D19" s="664"/>
      <c r="E19" s="664"/>
      <c r="F19" s="664"/>
      <c r="G19" s="664"/>
    </row>
    <row r="20" spans="1:7" ht="15.75" x14ac:dyDescent="0.25">
      <c r="A20" s="665" t="s">
        <v>698</v>
      </c>
      <c r="B20" s="665"/>
      <c r="C20" s="665"/>
      <c r="D20" s="665"/>
      <c r="E20" s="665"/>
      <c r="F20" s="665"/>
      <c r="G20" s="665"/>
    </row>
    <row r="21" spans="1:7" ht="15.75" x14ac:dyDescent="0.25">
      <c r="A21" s="318" t="s">
        <v>691</v>
      </c>
    </row>
    <row r="22" spans="1:7" ht="39.75" customHeight="1" x14ac:dyDescent="0.25">
      <c r="A22" s="659" t="s">
        <v>692</v>
      </c>
      <c r="B22" s="659"/>
      <c r="C22" s="659"/>
      <c r="D22" s="666" t="s">
        <v>881</v>
      </c>
      <c r="E22" s="667"/>
      <c r="F22" s="667"/>
      <c r="G22" s="668"/>
    </row>
    <row r="23" spans="1:7" ht="15" customHeight="1" x14ac:dyDescent="0.25">
      <c r="A23" s="659" t="s">
        <v>693</v>
      </c>
      <c r="B23" s="659"/>
      <c r="C23" s="659"/>
      <c r="D23" s="660">
        <v>0</v>
      </c>
      <c r="E23" s="661"/>
      <c r="F23" s="661"/>
      <c r="G23" s="662"/>
    </row>
    <row r="24" spans="1:7" ht="15.75" x14ac:dyDescent="0.25">
      <c r="A24" s="318"/>
      <c r="D24" s="319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прил11т1</vt:lpstr>
      <vt:lpstr>прил11т2</vt:lpstr>
      <vt:lpstr>прил11т3</vt:lpstr>
      <vt:lpstr>прил11т4</vt:lpstr>
      <vt:lpstr>прил11т5</vt:lpstr>
      <vt:lpstr>прил11т6</vt:lpstr>
      <vt:lpstr>прил5!Область_печати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VerSmSelSov</cp:lastModifiedBy>
  <cp:lastPrinted>2015-12-20T12:45:44Z</cp:lastPrinted>
  <dcterms:created xsi:type="dcterms:W3CDTF">2011-10-10T13:40:01Z</dcterms:created>
  <dcterms:modified xsi:type="dcterms:W3CDTF">2016-02-04T17:16:13Z</dcterms:modified>
</cp:coreProperties>
</file>